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420" yWindow="0" windowWidth="28340" windowHeight="15820" tabRatio="945"/>
  </bookViews>
  <sheets>
    <sheet name="Instructions" sheetId="1" r:id="rId1"/>
    <sheet name="Break-Even Forecast Model" sheetId="2" r:id="rId2"/>
    <sheet name="Budget" sheetId="3" r:id="rId3"/>
    <sheet name="Break Even Actuals Model" sheetId="4" r:id="rId4"/>
    <sheet name="Capitalization Goal" sheetId="5" r:id="rId5"/>
    <sheet name="Investors" sheetId="6" r:id="rId6"/>
    <sheet name="Sample-Sales Tracking" sheetId="7" r:id="rId7"/>
    <sheet name="Sample-Financial Record" sheetId="8" r:id="rId8"/>
    <sheet name="Sales Tax Worksheet" sheetId="9" r:id="rId9"/>
    <sheet name="Liquidation Report" sheetId="10" r:id="rId10"/>
  </sheets>
  <definedNames>
    <definedName name="_xlnm.Print_Area" localSheetId="3">'Break Even Actuals Model'!$B$5:$Q$47</definedName>
    <definedName name="_xlnm.Print_Area" localSheetId="1">'Break-Even Forecast Model'!$B$1:$Q$43</definedName>
    <definedName name="_xlnm.Print_Area" localSheetId="6">'Sample-Sales Tracking'!$A$1:$AA$36</definedName>
    <definedName name="Z_12575920_EC91_E044_81F8_8A0388E12367_.wvu.PrintArea" localSheetId="3" hidden="1">'Break Even Actuals Model'!$B$5:$Q$47</definedName>
    <definedName name="Z_12575920_EC91_E044_81F8_8A0388E12367_.wvu.PrintArea" localSheetId="1" hidden="1">'Break-Even Forecast Model'!$B$1:$Q$43</definedName>
    <definedName name="Z_12575920_EC91_E044_81F8_8A0388E12367_.wvu.PrintArea" localSheetId="6" hidden="1">'Sample-Sales Tracking'!$A$1:$AA$36</definedName>
    <definedName name="Z_BB16745E_E3E9_4D12_A314_3661CF4E6073_.wvu.PrintArea" localSheetId="3" hidden="1">'Break Even Actuals Model'!$B$5:$Q$47</definedName>
    <definedName name="Z_BB16745E_E3E9_4D12_A314_3661CF4E6073_.wvu.PrintArea" localSheetId="1" hidden="1">'Break-Even Forecast Model'!$B$1:$Q$43</definedName>
    <definedName name="Z_BB16745E_E3E9_4D12_A314_3661CF4E6073_.wvu.PrintArea" localSheetId="6" hidden="1">'Sample-Sales Tracking'!$A$1:$AA$36</definedName>
  </definedNames>
  <calcPr calcId="140001" concurrentCalc="0"/>
  <customWorkbookViews>
    <customWorkbookView name="Lisa Connor - Personal View" guid="{BB16745E-E3E9-4D12-A314-3661CF4E6073}" mergeInterval="0" personalView="1" xWindow="304" windowWidth="1616" windowHeight="1032" tabRatio="945" activeSheetId="10" showComments="commIndAndComment"/>
    <customWorkbookView name="Dennis Kopp - Personal View" guid="{12575920-EC91-E044-81F8-8A0388E12367}" mergeInterval="0" personalView="1" xWindow="6" yWindow="93" windowWidth="1432" windowHeight="748" tabRatio="94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45" i="6" l="1"/>
  <c r="G44" i="6"/>
  <c r="G43" i="6"/>
  <c r="G42" i="6"/>
  <c r="G41" i="6"/>
  <c r="G40" i="6"/>
  <c r="G39" i="6"/>
  <c r="G38" i="6"/>
  <c r="G37" i="6"/>
  <c r="G36" i="6"/>
  <c r="G35" i="6"/>
  <c r="G34"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E32" i="2"/>
  <c r="C15" i="9"/>
  <c r="D14" i="9"/>
  <c r="D13" i="9"/>
  <c r="E13" i="9"/>
  <c r="F13" i="9"/>
  <c r="D12" i="9"/>
  <c r="E12" i="9"/>
  <c r="F12" i="9"/>
  <c r="D11" i="9"/>
  <c r="E11" i="9"/>
  <c r="D10" i="9"/>
  <c r="E10" i="9"/>
  <c r="D9" i="9"/>
  <c r="E9" i="9"/>
  <c r="F9" i="9"/>
  <c r="D8" i="9"/>
  <c r="B15" i="9"/>
  <c r="D15" i="9"/>
  <c r="F10" i="9"/>
  <c r="F11" i="9"/>
  <c r="E14" i="9"/>
  <c r="F14" i="9"/>
  <c r="E8" i="9"/>
  <c r="F8" i="9"/>
  <c r="E29" i="4"/>
  <c r="E28" i="4"/>
  <c r="E26" i="4"/>
  <c r="E27" i="4"/>
  <c r="G15" i="4"/>
  <c r="F15" i="9"/>
  <c r="E15" i="9"/>
  <c r="X27" i="3"/>
  <c r="H27" i="3"/>
  <c r="E27" i="3"/>
  <c r="E25" i="4"/>
  <c r="E24" i="4"/>
  <c r="E23" i="4"/>
  <c r="E30" i="4"/>
  <c r="G17" i="4"/>
  <c r="F13" i="4"/>
  <c r="E13" i="4"/>
  <c r="F11" i="4"/>
  <c r="E11" i="4"/>
  <c r="C13" i="4"/>
  <c r="C11"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P42" i="4"/>
  <c r="AA41" i="4"/>
  <c r="AA40" i="4"/>
  <c r="AA39" i="4"/>
  <c r="AA38" i="4"/>
  <c r="AA37" i="4"/>
  <c r="AA36" i="4"/>
  <c r="AA35" i="4"/>
  <c r="E38" i="4"/>
  <c r="AA34" i="4"/>
  <c r="E37"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X41" i="2"/>
  <c r="AA40" i="2"/>
  <c r="AA39" i="2"/>
  <c r="AA38" i="2"/>
  <c r="X38" i="2"/>
  <c r="P38" i="2"/>
  <c r="AA37" i="2"/>
  <c r="AA36" i="2"/>
  <c r="X36" i="2"/>
  <c r="AA35" i="2"/>
  <c r="AA34" i="2"/>
  <c r="AA33" i="2"/>
  <c r="AA32" i="2"/>
  <c r="AA31" i="2"/>
  <c r="E33" i="2"/>
  <c r="AA30" i="2"/>
  <c r="AA29" i="2"/>
  <c r="AA28" i="2"/>
  <c r="AA27" i="2"/>
  <c r="P27" i="2"/>
  <c r="AA26" i="2"/>
  <c r="AA25" i="2"/>
  <c r="AA24" i="2"/>
  <c r="E26" i="2"/>
  <c r="X46" i="2"/>
  <c r="AA23" i="2"/>
  <c r="AA22" i="2"/>
  <c r="AA21" i="2"/>
  <c r="X21" i="2"/>
  <c r="AA20" i="2"/>
  <c r="AA19" i="2"/>
  <c r="X19" i="2"/>
  <c r="AA18" i="2"/>
  <c r="AA17" i="2"/>
  <c r="X17" i="2"/>
  <c r="AA16" i="2"/>
  <c r="AA15" i="2"/>
  <c r="AA14" i="2"/>
  <c r="AA13" i="2"/>
  <c r="X13" i="2"/>
  <c r="AA12" i="2"/>
  <c r="AA11" i="2"/>
  <c r="X11" i="2"/>
  <c r="AA10" i="2"/>
  <c r="AA9" i="2"/>
  <c r="X9" i="2"/>
  <c r="G9" i="2"/>
  <c r="AA8" i="2"/>
  <c r="AA7" i="2"/>
  <c r="X7" i="2"/>
  <c r="G7" i="2"/>
  <c r="AA6" i="2"/>
  <c r="X6" i="2"/>
  <c r="AA5" i="2"/>
  <c r="AA4" i="2"/>
  <c r="AA3" i="2"/>
  <c r="AA2" i="2"/>
  <c r="X2" i="2"/>
  <c r="X49" i="2"/>
  <c r="X52" i="2"/>
  <c r="G11" i="4"/>
  <c r="X43" i="2"/>
  <c r="G15" i="2"/>
  <c r="Z2" i="2"/>
  <c r="AB2" i="2"/>
  <c r="AC2" i="2"/>
  <c r="X25" i="2"/>
  <c r="X4" i="2"/>
  <c r="X8" i="2"/>
  <c r="X15" i="2"/>
  <c r="X34" i="2"/>
  <c r="X47" i="2"/>
  <c r="X45" i="2"/>
  <c r="X33" i="2"/>
  <c r="X35" i="2"/>
  <c r="X37" i="2"/>
  <c r="X113" i="2"/>
  <c r="X196" i="2"/>
  <c r="X3" i="2"/>
  <c r="X5" i="2"/>
  <c r="X10" i="2"/>
  <c r="X12" i="2"/>
  <c r="X14" i="2"/>
  <c r="X16" i="2"/>
  <c r="X18" i="2"/>
  <c r="X20" i="2"/>
  <c r="X22" i="2"/>
  <c r="X24" i="2"/>
  <c r="X26" i="2"/>
  <c r="X42" i="2"/>
  <c r="X44" i="2"/>
  <c r="G13" i="4"/>
  <c r="G19" i="4"/>
  <c r="E31" i="4"/>
  <c r="X330" i="4"/>
  <c r="P31" i="4"/>
  <c r="X540" i="2"/>
  <c r="X538" i="2"/>
  <c r="X536" i="2"/>
  <c r="X534" i="2"/>
  <c r="X532" i="2"/>
  <c r="X530" i="2"/>
  <c r="X528" i="2"/>
  <c r="X526" i="2"/>
  <c r="X524" i="2"/>
  <c r="X522" i="2"/>
  <c r="X520" i="2"/>
  <c r="X518" i="2"/>
  <c r="X516" i="2"/>
  <c r="X514" i="2"/>
  <c r="X512" i="2"/>
  <c r="X510" i="2"/>
  <c r="X508" i="2"/>
  <c r="X506" i="2"/>
  <c r="X504" i="2"/>
  <c r="X502" i="2"/>
  <c r="X500" i="2"/>
  <c r="X498" i="2"/>
  <c r="X496" i="2"/>
  <c r="X494" i="2"/>
  <c r="X492" i="2"/>
  <c r="X490" i="2"/>
  <c r="X488" i="2"/>
  <c r="X486" i="2"/>
  <c r="X539" i="2"/>
  <c r="X531" i="2"/>
  <c r="X523" i="2"/>
  <c r="X515" i="2"/>
  <c r="X507" i="2"/>
  <c r="X499" i="2"/>
  <c r="X491" i="2"/>
  <c r="X537" i="2"/>
  <c r="X529" i="2"/>
  <c r="X521" i="2"/>
  <c r="X513" i="2"/>
  <c r="X505" i="2"/>
  <c r="X497" i="2"/>
  <c r="X489" i="2"/>
  <c r="X460" i="2"/>
  <c r="X458" i="2"/>
  <c r="X456" i="2"/>
  <c r="X454" i="2"/>
  <c r="X452" i="2"/>
  <c r="X450" i="2"/>
  <c r="X448" i="2"/>
  <c r="X446" i="2"/>
  <c r="X444" i="2"/>
  <c r="X442" i="2"/>
  <c r="X440" i="2"/>
  <c r="X438" i="2"/>
  <c r="X436" i="2"/>
  <c r="X434" i="2"/>
  <c r="X432" i="2"/>
  <c r="X430" i="2"/>
  <c r="X428" i="2"/>
  <c r="X426" i="2"/>
  <c r="X424" i="2"/>
  <c r="X422" i="2"/>
  <c r="X420" i="2"/>
  <c r="X418" i="2"/>
  <c r="X535" i="2"/>
  <c r="X527" i="2"/>
  <c r="X519" i="2"/>
  <c r="X511" i="2"/>
  <c r="X503" i="2"/>
  <c r="X495" i="2"/>
  <c r="X487" i="2"/>
  <c r="X484" i="2"/>
  <c r="X483" i="2"/>
  <c r="X482" i="2"/>
  <c r="X481" i="2"/>
  <c r="X480" i="2"/>
  <c r="X479" i="2"/>
  <c r="X478" i="2"/>
  <c r="X477" i="2"/>
  <c r="X476" i="2"/>
  <c r="X475" i="2"/>
  <c r="X474" i="2"/>
  <c r="X473" i="2"/>
  <c r="X472" i="2"/>
  <c r="X471" i="2"/>
  <c r="X470" i="2"/>
  <c r="X469" i="2"/>
  <c r="X468" i="2"/>
  <c r="X467" i="2"/>
  <c r="X466" i="2"/>
  <c r="X465" i="2"/>
  <c r="X464" i="2"/>
  <c r="X463" i="2"/>
  <c r="X462" i="2"/>
  <c r="X517" i="2"/>
  <c r="X485" i="2"/>
  <c r="X461" i="2"/>
  <c r="X453" i="2"/>
  <c r="X445" i="2"/>
  <c r="X437" i="2"/>
  <c r="X429" i="2"/>
  <c r="X421" i="2"/>
  <c r="X415" i="2"/>
  <c r="X414" i="2"/>
  <c r="X411" i="2"/>
  <c r="X410" i="2"/>
  <c r="X408" i="2"/>
  <c r="X406" i="2"/>
  <c r="X404" i="2"/>
  <c r="X402" i="2"/>
  <c r="X400" i="2"/>
  <c r="X398" i="2"/>
  <c r="X396" i="2"/>
  <c r="X394" i="2"/>
  <c r="X392" i="2"/>
  <c r="X390" i="2"/>
  <c r="X388" i="2"/>
  <c r="X386" i="2"/>
  <c r="X384" i="2"/>
  <c r="X525" i="2"/>
  <c r="X493" i="2"/>
  <c r="X459" i="2"/>
  <c r="X451" i="2"/>
  <c r="X443" i="2"/>
  <c r="X435" i="2"/>
  <c r="X427" i="2"/>
  <c r="X533" i="2"/>
  <c r="X501" i="2"/>
  <c r="X457" i="2"/>
  <c r="X449" i="2"/>
  <c r="X441" i="2"/>
  <c r="X433" i="2"/>
  <c r="X425" i="2"/>
  <c r="X417" i="2"/>
  <c r="X416" i="2"/>
  <c r="X413" i="2"/>
  <c r="X412" i="2"/>
  <c r="X409" i="2"/>
  <c r="X407" i="2"/>
  <c r="X405" i="2"/>
  <c r="X403" i="2"/>
  <c r="X401" i="2"/>
  <c r="X399" i="2"/>
  <c r="X397" i="2"/>
  <c r="X395" i="2"/>
  <c r="X393" i="2"/>
  <c r="X391" i="2"/>
  <c r="X389" i="2"/>
  <c r="X387" i="2"/>
  <c r="X385" i="2"/>
  <c r="X383" i="2"/>
  <c r="X381" i="2"/>
  <c r="X379" i="2"/>
  <c r="X377" i="2"/>
  <c r="X375" i="2"/>
  <c r="X373" i="2"/>
  <c r="X371" i="2"/>
  <c r="X369" i="2"/>
  <c r="X367" i="2"/>
  <c r="X365" i="2"/>
  <c r="X363" i="2"/>
  <c r="X361" i="2"/>
  <c r="X359" i="2"/>
  <c r="X357" i="2"/>
  <c r="X355" i="2"/>
  <c r="X455" i="2"/>
  <c r="X423" i="2"/>
  <c r="X378" i="2"/>
  <c r="X370" i="2"/>
  <c r="X362" i="2"/>
  <c r="X354" i="2"/>
  <c r="X431" i="2"/>
  <c r="X376" i="2"/>
  <c r="X368" i="2"/>
  <c r="X360" i="2"/>
  <c r="X353" i="2"/>
  <c r="X351" i="2"/>
  <c r="X349" i="2"/>
  <c r="X347" i="2"/>
  <c r="X345" i="2"/>
  <c r="X343" i="2"/>
  <c r="X341" i="2"/>
  <c r="X339" i="2"/>
  <c r="X337" i="2"/>
  <c r="X335" i="2"/>
  <c r="X333" i="2"/>
  <c r="X331" i="2"/>
  <c r="X329" i="2"/>
  <c r="X327" i="2"/>
  <c r="X325" i="2"/>
  <c r="X323" i="2"/>
  <c r="X321" i="2"/>
  <c r="X319" i="2"/>
  <c r="X317" i="2"/>
  <c r="X315" i="2"/>
  <c r="X313" i="2"/>
  <c r="X311" i="2"/>
  <c r="X309" i="2"/>
  <c r="X307" i="2"/>
  <c r="X305" i="2"/>
  <c r="X303" i="2"/>
  <c r="X301" i="2"/>
  <c r="X299" i="2"/>
  <c r="X297" i="2"/>
  <c r="X295" i="2"/>
  <c r="X293" i="2"/>
  <c r="X291" i="2"/>
  <c r="X289" i="2"/>
  <c r="X287" i="2"/>
  <c r="X285" i="2"/>
  <c r="X283" i="2"/>
  <c r="X281" i="2"/>
  <c r="X279" i="2"/>
  <c r="X277" i="2"/>
  <c r="X275" i="2"/>
  <c r="X509" i="2"/>
  <c r="X439" i="2"/>
  <c r="X419" i="2"/>
  <c r="X382" i="2"/>
  <c r="X374" i="2"/>
  <c r="X366" i="2"/>
  <c r="X358" i="2"/>
  <c r="X447" i="2"/>
  <c r="X380" i="2"/>
  <c r="X348" i="2"/>
  <c r="X340" i="2"/>
  <c r="X332" i="2"/>
  <c r="X324" i="2"/>
  <c r="X316" i="2"/>
  <c r="X308" i="2"/>
  <c r="X300" i="2"/>
  <c r="X292" i="2"/>
  <c r="X284" i="2"/>
  <c r="X276" i="2"/>
  <c r="X273" i="2"/>
  <c r="X272" i="2"/>
  <c r="X270" i="2"/>
  <c r="X268" i="2"/>
  <c r="X266" i="2"/>
  <c r="X264" i="2"/>
  <c r="X262" i="2"/>
  <c r="X260" i="2"/>
  <c r="X258" i="2"/>
  <c r="X256" i="2"/>
  <c r="X254" i="2"/>
  <c r="X252" i="2"/>
  <c r="X250" i="2"/>
  <c r="X248" i="2"/>
  <c r="X246" i="2"/>
  <c r="X244" i="2"/>
  <c r="X242" i="2"/>
  <c r="X240" i="2"/>
  <c r="X238" i="2"/>
  <c r="X236" i="2"/>
  <c r="X234" i="2"/>
  <c r="X232" i="2"/>
  <c r="X230" i="2"/>
  <c r="X228" i="2"/>
  <c r="X226" i="2"/>
  <c r="X224" i="2"/>
  <c r="X222" i="2"/>
  <c r="X220" i="2"/>
  <c r="X218" i="2"/>
  <c r="X216" i="2"/>
  <c r="X214" i="2"/>
  <c r="X212" i="2"/>
  <c r="X356" i="2"/>
  <c r="X346" i="2"/>
  <c r="X338" i="2"/>
  <c r="X330" i="2"/>
  <c r="X322" i="2"/>
  <c r="X314" i="2"/>
  <c r="X306" i="2"/>
  <c r="X298" i="2"/>
  <c r="X290" i="2"/>
  <c r="X282" i="2"/>
  <c r="X274" i="2"/>
  <c r="X364" i="2"/>
  <c r="X352" i="2"/>
  <c r="X344" i="2"/>
  <c r="X336" i="2"/>
  <c r="X328" i="2"/>
  <c r="X320" i="2"/>
  <c r="X312" i="2"/>
  <c r="X304" i="2"/>
  <c r="X296" i="2"/>
  <c r="X288" i="2"/>
  <c r="X280" i="2"/>
  <c r="X271" i="2"/>
  <c r="X269" i="2"/>
  <c r="X267" i="2"/>
  <c r="X265" i="2"/>
  <c r="X263" i="2"/>
  <c r="X261" i="2"/>
  <c r="X259" i="2"/>
  <c r="X257" i="2"/>
  <c r="X255" i="2"/>
  <c r="X253" i="2"/>
  <c r="X251" i="2"/>
  <c r="X249" i="2"/>
  <c r="X247" i="2"/>
  <c r="X245" i="2"/>
  <c r="X243" i="2"/>
  <c r="X241" i="2"/>
  <c r="X239" i="2"/>
  <c r="X237" i="2"/>
  <c r="X235" i="2"/>
  <c r="X233" i="2"/>
  <c r="X231" i="2"/>
  <c r="X229" i="2"/>
  <c r="X227" i="2"/>
  <c r="X225" i="2"/>
  <c r="X223" i="2"/>
  <c r="X221" i="2"/>
  <c r="X219" i="2"/>
  <c r="X217" i="2"/>
  <c r="X215" i="2"/>
  <c r="X213" i="2"/>
  <c r="X211" i="2"/>
  <c r="X209" i="2"/>
  <c r="X207" i="2"/>
  <c r="X205" i="2"/>
  <c r="X203" i="2"/>
  <c r="X201" i="2"/>
  <c r="X199" i="2"/>
  <c r="X197" i="2"/>
  <c r="X195" i="2"/>
  <c r="X193" i="2"/>
  <c r="X191" i="2"/>
  <c r="X326" i="2"/>
  <c r="X294" i="2"/>
  <c r="X210" i="2"/>
  <c r="X202" i="2"/>
  <c r="X194" i="2"/>
  <c r="X189" i="2"/>
  <c r="X187" i="2"/>
  <c r="X185" i="2"/>
  <c r="X183" i="2"/>
  <c r="X181" i="2"/>
  <c r="X179" i="2"/>
  <c r="X177" i="2"/>
  <c r="X175" i="2"/>
  <c r="X173" i="2"/>
  <c r="X171" i="2"/>
  <c r="X169" i="2"/>
  <c r="X167" i="2"/>
  <c r="X165" i="2"/>
  <c r="X163" i="2"/>
  <c r="X161" i="2"/>
  <c r="X159" i="2"/>
  <c r="X157" i="2"/>
  <c r="X155" i="2"/>
  <c r="X153" i="2"/>
  <c r="X151" i="2"/>
  <c r="X149" i="2"/>
  <c r="X147" i="2"/>
  <c r="X145" i="2"/>
  <c r="X143" i="2"/>
  <c r="X141" i="2"/>
  <c r="X139" i="2"/>
  <c r="X137" i="2"/>
  <c r="X135" i="2"/>
  <c r="X133" i="2"/>
  <c r="X131" i="2"/>
  <c r="X129" i="2"/>
  <c r="X127" i="2"/>
  <c r="X125" i="2"/>
  <c r="X123" i="2"/>
  <c r="X121" i="2"/>
  <c r="X119" i="2"/>
  <c r="X334" i="2"/>
  <c r="X302" i="2"/>
  <c r="X208" i="2"/>
  <c r="X200" i="2"/>
  <c r="X192" i="2"/>
  <c r="X342" i="2"/>
  <c r="X310" i="2"/>
  <c r="X278" i="2"/>
  <c r="X206" i="2"/>
  <c r="X198" i="2"/>
  <c r="X190" i="2"/>
  <c r="X188" i="2"/>
  <c r="X186" i="2"/>
  <c r="X184" i="2"/>
  <c r="X182" i="2"/>
  <c r="X180" i="2"/>
  <c r="X178" i="2"/>
  <c r="X176" i="2"/>
  <c r="X174" i="2"/>
  <c r="X172" i="2"/>
  <c r="X170" i="2"/>
  <c r="X168" i="2"/>
  <c r="X166" i="2"/>
  <c r="X164" i="2"/>
  <c r="X162" i="2"/>
  <c r="X160" i="2"/>
  <c r="X158" i="2"/>
  <c r="X156" i="2"/>
  <c r="X154" i="2"/>
  <c r="X152" i="2"/>
  <c r="X150" i="2"/>
  <c r="X148" i="2"/>
  <c r="X146" i="2"/>
  <c r="X144" i="2"/>
  <c r="X142" i="2"/>
  <c r="X140" i="2"/>
  <c r="X138" i="2"/>
  <c r="X136" i="2"/>
  <c r="X134" i="2"/>
  <c r="X132" i="2"/>
  <c r="X130" i="2"/>
  <c r="X128" i="2"/>
  <c r="X126" i="2"/>
  <c r="X124" i="2"/>
  <c r="X122" i="2"/>
  <c r="X120" i="2"/>
  <c r="X118" i="2"/>
  <c r="X116" i="2"/>
  <c r="X114" i="2"/>
  <c r="X112" i="2"/>
  <c r="X28" i="2"/>
  <c r="E34" i="2"/>
  <c r="Y524" i="2"/>
  <c r="X39" i="2"/>
  <c r="X50" i="2"/>
  <c r="X54" i="2"/>
  <c r="X56" i="2"/>
  <c r="X58" i="2"/>
  <c r="X60" i="2"/>
  <c r="X62" i="2"/>
  <c r="X64" i="2"/>
  <c r="X66" i="2"/>
  <c r="X68" i="2"/>
  <c r="X70" i="2"/>
  <c r="X72" i="2"/>
  <c r="X74" i="2"/>
  <c r="X76" i="2"/>
  <c r="X78" i="2"/>
  <c r="X80" i="2"/>
  <c r="X82" i="2"/>
  <c r="X84" i="2"/>
  <c r="X86" i="2"/>
  <c r="X88" i="2"/>
  <c r="X90" i="2"/>
  <c r="X92" i="2"/>
  <c r="X94" i="2"/>
  <c r="X96" i="2"/>
  <c r="X98" i="2"/>
  <c r="X100" i="2"/>
  <c r="X102" i="2"/>
  <c r="X104" i="2"/>
  <c r="X106" i="2"/>
  <c r="X108" i="2"/>
  <c r="X110" i="2"/>
  <c r="X115" i="2"/>
  <c r="Y244" i="2"/>
  <c r="X350" i="2"/>
  <c r="X372" i="2"/>
  <c r="Y98" i="2"/>
  <c r="X117" i="2"/>
  <c r="Y226" i="2"/>
  <c r="X318" i="2"/>
  <c r="X23" i="2"/>
  <c r="X27" i="2"/>
  <c r="X29" i="2"/>
  <c r="X30" i="2"/>
  <c r="X31" i="2"/>
  <c r="X32" i="2"/>
  <c r="X40" i="2"/>
  <c r="X48" i="2"/>
  <c r="X51" i="2"/>
  <c r="X53" i="2"/>
  <c r="X55" i="2"/>
  <c r="X57" i="2"/>
  <c r="X59" i="2"/>
  <c r="X61" i="2"/>
  <c r="X63" i="2"/>
  <c r="X65" i="2"/>
  <c r="X67" i="2"/>
  <c r="X69" i="2"/>
  <c r="X71" i="2"/>
  <c r="X73" i="2"/>
  <c r="X75" i="2"/>
  <c r="X77" i="2"/>
  <c r="X79" i="2"/>
  <c r="X81" i="2"/>
  <c r="X83" i="2"/>
  <c r="X85" i="2"/>
  <c r="X87" i="2"/>
  <c r="X89" i="2"/>
  <c r="X91" i="2"/>
  <c r="X93" i="2"/>
  <c r="X95" i="2"/>
  <c r="X97" i="2"/>
  <c r="X99" i="2"/>
  <c r="X101" i="2"/>
  <c r="X103" i="2"/>
  <c r="X105" i="2"/>
  <c r="X107" i="2"/>
  <c r="X109" i="2"/>
  <c r="X111" i="2"/>
  <c r="Y134" i="2"/>
  <c r="Y155" i="2"/>
  <c r="Y177" i="2"/>
  <c r="X204" i="2"/>
  <c r="X286" i="2"/>
  <c r="J41" i="3"/>
  <c r="Z177" i="2"/>
  <c r="AB177" i="2"/>
  <c r="AC177" i="2"/>
  <c r="Z155" i="2"/>
  <c r="AB155" i="2"/>
  <c r="AC155" i="2"/>
  <c r="Z98" i="2"/>
  <c r="AB98" i="2"/>
  <c r="AC98" i="2"/>
  <c r="Z524" i="2"/>
  <c r="AB524" i="2"/>
  <c r="AC524" i="2"/>
  <c r="Z134" i="2"/>
  <c r="AB134" i="2"/>
  <c r="AC134" i="2"/>
  <c r="Z226" i="2"/>
  <c r="AB226" i="2"/>
  <c r="AC226" i="2"/>
  <c r="L30" i="2"/>
  <c r="L37" i="2"/>
  <c r="Z244" i="2"/>
  <c r="AB244" i="2"/>
  <c r="AC244" i="2"/>
  <c r="X278" i="4"/>
  <c r="Y186" i="2"/>
  <c r="Z186" i="2"/>
  <c r="AB186" i="2"/>
  <c r="AC186" i="2"/>
  <c r="Y302" i="2"/>
  <c r="Z302" i="2"/>
  <c r="AB302" i="2"/>
  <c r="AC302" i="2"/>
  <c r="Y349" i="2"/>
  <c r="Z349" i="2"/>
  <c r="AB349" i="2"/>
  <c r="AC349" i="2"/>
  <c r="Y480" i="2"/>
  <c r="Z480" i="2"/>
  <c r="AB480" i="2"/>
  <c r="AC480" i="2"/>
  <c r="Y189" i="2"/>
  <c r="Z189" i="2"/>
  <c r="AB189" i="2"/>
  <c r="AC189" i="2"/>
  <c r="Y169" i="2"/>
  <c r="Z169" i="2"/>
  <c r="AB169" i="2"/>
  <c r="AC169" i="2"/>
  <c r="Y147" i="2"/>
  <c r="Z147" i="2"/>
  <c r="AB147" i="2"/>
  <c r="AC147" i="2"/>
  <c r="Y122" i="2"/>
  <c r="Z122" i="2"/>
  <c r="AB122" i="2"/>
  <c r="AC122" i="2"/>
  <c r="Y38" i="2"/>
  <c r="Z38" i="2"/>
  <c r="AB38" i="2"/>
  <c r="AC38" i="2"/>
  <c r="Y116" i="2"/>
  <c r="Z116" i="2"/>
  <c r="AB116" i="2"/>
  <c r="AC116" i="2"/>
  <c r="Y140" i="2"/>
  <c r="Z140" i="2"/>
  <c r="AB140" i="2"/>
  <c r="AC140" i="2"/>
  <c r="Y218" i="2"/>
  <c r="Z218" i="2"/>
  <c r="AB218" i="2"/>
  <c r="AC218" i="2"/>
  <c r="Y206" i="2"/>
  <c r="Z206" i="2"/>
  <c r="AB206" i="2"/>
  <c r="AC206" i="2"/>
  <c r="Y249" i="2"/>
  <c r="Z249" i="2"/>
  <c r="AB249" i="2"/>
  <c r="AC249" i="2"/>
  <c r="Y324" i="2"/>
  <c r="Z324" i="2"/>
  <c r="AB324" i="2"/>
  <c r="AC324" i="2"/>
  <c r="Y285" i="2"/>
  <c r="Z285" i="2"/>
  <c r="AB285" i="2"/>
  <c r="AC285" i="2"/>
  <c r="Y392" i="2"/>
  <c r="Z392" i="2"/>
  <c r="AB392" i="2"/>
  <c r="AC392" i="2"/>
  <c r="Y410" i="2"/>
  <c r="Z410" i="2"/>
  <c r="AB410" i="2"/>
  <c r="AC410" i="2"/>
  <c r="Y495" i="2"/>
  <c r="Z495" i="2"/>
  <c r="AB495" i="2"/>
  <c r="AC495" i="2"/>
  <c r="Y502" i="2"/>
  <c r="Z502" i="2"/>
  <c r="AB502" i="2"/>
  <c r="AC502" i="2"/>
  <c r="Y240" i="2"/>
  <c r="Z240" i="2"/>
  <c r="AB240" i="2"/>
  <c r="AC240" i="2"/>
  <c r="Y187" i="2"/>
  <c r="Z187" i="2"/>
  <c r="AB187" i="2"/>
  <c r="AC187" i="2"/>
  <c r="Y165" i="2"/>
  <c r="Z165" i="2"/>
  <c r="AB165" i="2"/>
  <c r="AC165" i="2"/>
  <c r="Y145" i="2"/>
  <c r="Z145" i="2"/>
  <c r="AB145" i="2"/>
  <c r="AC145" i="2"/>
  <c r="Y118" i="2"/>
  <c r="Z118" i="2"/>
  <c r="AB118" i="2"/>
  <c r="AC118" i="2"/>
  <c r="Y36" i="2"/>
  <c r="Z36" i="2"/>
  <c r="AB36" i="2"/>
  <c r="AC36" i="2"/>
  <c r="Y266" i="2"/>
  <c r="Z266" i="2"/>
  <c r="AB266" i="2"/>
  <c r="AC266" i="2"/>
  <c r="Y108" i="2"/>
  <c r="Z108" i="2"/>
  <c r="AB108" i="2"/>
  <c r="AC108" i="2"/>
  <c r="Y47" i="2"/>
  <c r="Z47" i="2"/>
  <c r="AB47" i="2"/>
  <c r="AC47" i="2"/>
  <c r="Y156" i="2"/>
  <c r="Z156" i="2"/>
  <c r="AB156" i="2"/>
  <c r="AC156" i="2"/>
  <c r="Y200" i="2"/>
  <c r="Z200" i="2"/>
  <c r="AB200" i="2"/>
  <c r="AC200" i="2"/>
  <c r="Y271" i="2"/>
  <c r="Z271" i="2"/>
  <c r="AB271" i="2"/>
  <c r="AC271" i="2"/>
  <c r="Y344" i="2"/>
  <c r="Z344" i="2"/>
  <c r="AB344" i="2"/>
  <c r="AC344" i="2"/>
  <c r="Y307" i="2"/>
  <c r="Z307" i="2"/>
  <c r="AB307" i="2"/>
  <c r="AC307" i="2"/>
  <c r="Y393" i="2"/>
  <c r="Z393" i="2"/>
  <c r="AB393" i="2"/>
  <c r="AC393" i="2"/>
  <c r="Y430" i="2"/>
  <c r="Z430" i="2"/>
  <c r="AB430" i="2"/>
  <c r="AC430" i="2"/>
  <c r="Y517" i="2"/>
  <c r="Z517" i="2"/>
  <c r="AB517" i="2"/>
  <c r="AC517" i="2"/>
  <c r="Y540" i="2"/>
  <c r="Z540" i="2"/>
  <c r="AB540" i="2"/>
  <c r="AC540" i="2"/>
  <c r="Y518" i="2"/>
  <c r="Z518" i="2"/>
  <c r="AB518" i="2"/>
  <c r="AC518" i="2"/>
  <c r="Y496" i="2"/>
  <c r="Z496" i="2"/>
  <c r="AB496" i="2"/>
  <c r="AC496" i="2"/>
  <c r="Y476" i="2"/>
  <c r="Z476" i="2"/>
  <c r="AB476" i="2"/>
  <c r="AC476" i="2"/>
  <c r="Y533" i="2"/>
  <c r="Z533" i="2"/>
  <c r="AB533" i="2"/>
  <c r="AC533" i="2"/>
  <c r="Y511" i="2"/>
  <c r="Z511" i="2"/>
  <c r="AB511" i="2"/>
  <c r="AC511" i="2"/>
  <c r="Y491" i="2"/>
  <c r="Z491" i="2"/>
  <c r="AB491" i="2"/>
  <c r="AC491" i="2"/>
  <c r="Y469" i="2"/>
  <c r="Z469" i="2"/>
  <c r="AB469" i="2"/>
  <c r="AC469" i="2"/>
  <c r="Y446" i="2"/>
  <c r="Z446" i="2"/>
  <c r="AB446" i="2"/>
  <c r="AC446" i="2"/>
  <c r="Y426" i="2"/>
  <c r="Z426" i="2"/>
  <c r="AB426" i="2"/>
  <c r="AC426" i="2"/>
  <c r="Y457" i="2"/>
  <c r="Z457" i="2"/>
  <c r="AB457" i="2"/>
  <c r="AC457" i="2"/>
  <c r="Y435" i="2"/>
  <c r="Z435" i="2"/>
  <c r="AB435" i="2"/>
  <c r="AC435" i="2"/>
  <c r="Y409" i="2"/>
  <c r="Z409" i="2"/>
  <c r="AB409" i="2"/>
  <c r="AC409" i="2"/>
  <c r="Y408" i="2"/>
  <c r="Z408" i="2"/>
  <c r="AB408" i="2"/>
  <c r="AC408" i="2"/>
  <c r="Y377" i="2"/>
  <c r="Z377" i="2"/>
  <c r="AB377" i="2"/>
  <c r="AC377" i="2"/>
  <c r="Y345" i="2"/>
  <c r="Z345" i="2"/>
  <c r="AB345" i="2"/>
  <c r="AC345" i="2"/>
  <c r="Y323" i="2"/>
  <c r="Z323" i="2"/>
  <c r="AB323" i="2"/>
  <c r="AC323" i="2"/>
  <c r="Y301" i="2"/>
  <c r="Z301" i="2"/>
  <c r="AB301" i="2"/>
  <c r="AC301" i="2"/>
  <c r="Y281" i="2"/>
  <c r="Z281" i="2"/>
  <c r="AB281" i="2"/>
  <c r="AC281" i="2"/>
  <c r="Y366" i="2"/>
  <c r="Z366" i="2"/>
  <c r="AB366" i="2"/>
  <c r="AC366" i="2"/>
  <c r="Y365" i="2"/>
  <c r="Z365" i="2"/>
  <c r="AB365" i="2"/>
  <c r="AC365" i="2"/>
  <c r="Y340" i="2"/>
  <c r="Z340" i="2"/>
  <c r="AB340" i="2"/>
  <c r="AC340" i="2"/>
  <c r="Y318" i="2"/>
  <c r="Z318" i="2"/>
  <c r="AB318" i="2"/>
  <c r="AC318" i="2"/>
  <c r="Y296" i="2"/>
  <c r="Z296" i="2"/>
  <c r="AB296" i="2"/>
  <c r="AC296" i="2"/>
  <c r="Y276" i="2"/>
  <c r="Z276" i="2"/>
  <c r="AB276" i="2"/>
  <c r="AC276" i="2"/>
  <c r="Y265" i="2"/>
  <c r="Z265" i="2"/>
  <c r="AB265" i="2"/>
  <c r="AC265" i="2"/>
  <c r="Y243" i="2"/>
  <c r="Z243" i="2"/>
  <c r="AB243" i="2"/>
  <c r="AC243" i="2"/>
  <c r="Y227" i="2"/>
  <c r="Z227" i="2"/>
  <c r="AB227" i="2"/>
  <c r="AC227" i="2"/>
  <c r="Y216" i="2"/>
  <c r="Z216" i="2"/>
  <c r="AB216" i="2"/>
  <c r="AC216" i="2"/>
  <c r="Y193" i="2"/>
  <c r="Z193" i="2"/>
  <c r="AB193" i="2"/>
  <c r="AC193" i="2"/>
  <c r="Y199" i="2"/>
  <c r="Z199" i="2"/>
  <c r="AB199" i="2"/>
  <c r="AC199" i="2"/>
  <c r="Y180" i="2"/>
  <c r="Z180" i="2"/>
  <c r="AB180" i="2"/>
  <c r="AC180" i="2"/>
  <c r="Y166" i="2"/>
  <c r="Z166" i="2"/>
  <c r="AB166" i="2"/>
  <c r="AC166" i="2"/>
  <c r="Y154" i="2"/>
  <c r="Z154" i="2"/>
  <c r="AB154" i="2"/>
  <c r="AC154" i="2"/>
  <c r="Y205" i="2"/>
  <c r="Z205" i="2"/>
  <c r="AB205" i="2"/>
  <c r="AC205" i="2"/>
  <c r="Y203" i="2"/>
  <c r="Z203" i="2"/>
  <c r="AB203" i="2"/>
  <c r="AC203" i="2"/>
  <c r="Y268" i="2"/>
  <c r="Z268" i="2"/>
  <c r="AB268" i="2"/>
  <c r="AC268" i="2"/>
  <c r="Y100" i="2"/>
  <c r="Z100" i="2"/>
  <c r="AB100" i="2"/>
  <c r="AC100" i="2"/>
  <c r="Y110" i="2"/>
  <c r="Z110" i="2"/>
  <c r="AB110" i="2"/>
  <c r="AC110" i="2"/>
  <c r="Y123" i="2"/>
  <c r="Z123" i="2"/>
  <c r="AB123" i="2"/>
  <c r="AC123" i="2"/>
  <c r="Y139" i="2"/>
  <c r="Z139" i="2"/>
  <c r="AB139" i="2"/>
  <c r="AC139" i="2"/>
  <c r="Y234" i="2"/>
  <c r="Z234" i="2"/>
  <c r="AB234" i="2"/>
  <c r="AC234" i="2"/>
  <c r="Y33" i="2"/>
  <c r="Z33" i="2"/>
  <c r="AB33" i="2"/>
  <c r="AC33" i="2"/>
  <c r="Y126" i="2"/>
  <c r="Z126" i="2"/>
  <c r="AB126" i="2"/>
  <c r="AC126" i="2"/>
  <c r="Y149" i="2"/>
  <c r="Z149" i="2"/>
  <c r="AB149" i="2"/>
  <c r="AC149" i="2"/>
  <c r="Y161" i="2"/>
  <c r="Z161" i="2"/>
  <c r="AB161" i="2"/>
  <c r="AC161" i="2"/>
  <c r="Y171" i="2"/>
  <c r="Z171" i="2"/>
  <c r="AB171" i="2"/>
  <c r="AC171" i="2"/>
  <c r="Y181" i="2"/>
  <c r="Z181" i="2"/>
  <c r="AB181" i="2"/>
  <c r="AC181" i="2"/>
  <c r="Y202" i="2"/>
  <c r="Z202" i="2"/>
  <c r="AB202" i="2"/>
  <c r="AC202" i="2"/>
  <c r="Y248" i="2"/>
  <c r="Z248" i="2"/>
  <c r="AB248" i="2"/>
  <c r="AC248" i="2"/>
  <c r="Y508" i="2"/>
  <c r="Z508" i="2"/>
  <c r="AB508" i="2"/>
  <c r="AC508" i="2"/>
  <c r="Y464" i="2"/>
  <c r="Z464" i="2"/>
  <c r="AB464" i="2"/>
  <c r="AC464" i="2"/>
  <c r="Y501" i="2"/>
  <c r="Z501" i="2"/>
  <c r="AB501" i="2"/>
  <c r="AC501" i="2"/>
  <c r="Y458" i="2"/>
  <c r="Z458" i="2"/>
  <c r="AB458" i="2"/>
  <c r="AC458" i="2"/>
  <c r="Y414" i="2"/>
  <c r="Z414" i="2"/>
  <c r="AB414" i="2"/>
  <c r="AC414" i="2"/>
  <c r="Y447" i="2"/>
  <c r="Z447" i="2"/>
  <c r="AB447" i="2"/>
  <c r="AC447" i="2"/>
  <c r="Y397" i="2"/>
  <c r="Z397" i="2"/>
  <c r="AB397" i="2"/>
  <c r="AC397" i="2"/>
  <c r="Y360" i="2"/>
  <c r="Z360" i="2"/>
  <c r="AB360" i="2"/>
  <c r="AC360" i="2"/>
  <c r="Y313" i="2"/>
  <c r="Z313" i="2"/>
  <c r="AB313" i="2"/>
  <c r="AC313" i="2"/>
  <c r="Y383" i="2"/>
  <c r="Z383" i="2"/>
  <c r="AB383" i="2"/>
  <c r="AC383" i="2"/>
  <c r="Y350" i="2"/>
  <c r="Z350" i="2"/>
  <c r="AB350" i="2"/>
  <c r="AC350" i="2"/>
  <c r="Y308" i="2"/>
  <c r="Z308" i="2"/>
  <c r="AB308" i="2"/>
  <c r="AC308" i="2"/>
  <c r="Y371" i="2"/>
  <c r="Z371" i="2"/>
  <c r="AB371" i="2"/>
  <c r="AC371" i="2"/>
  <c r="Y233" i="2"/>
  <c r="Z233" i="2"/>
  <c r="AB233" i="2"/>
  <c r="AC233" i="2"/>
  <c r="Y209" i="2"/>
  <c r="Z209" i="2"/>
  <c r="AB209" i="2"/>
  <c r="AC209" i="2"/>
  <c r="Y188" i="2"/>
  <c r="Z188" i="2"/>
  <c r="AB188" i="2"/>
  <c r="AC188" i="2"/>
  <c r="Y158" i="2"/>
  <c r="Z158" i="2"/>
  <c r="AB158" i="2"/>
  <c r="AC158" i="2"/>
  <c r="Y196" i="2"/>
  <c r="Z196" i="2"/>
  <c r="AB196" i="2"/>
  <c r="AC196" i="2"/>
  <c r="Y132" i="2"/>
  <c r="Z132" i="2"/>
  <c r="AB132" i="2"/>
  <c r="AC132" i="2"/>
  <c r="Y534" i="2"/>
  <c r="Z534" i="2"/>
  <c r="AB534" i="2"/>
  <c r="AC534" i="2"/>
  <c r="Y512" i="2"/>
  <c r="Z512" i="2"/>
  <c r="AB512" i="2"/>
  <c r="AC512" i="2"/>
  <c r="Y492" i="2"/>
  <c r="Z492" i="2"/>
  <c r="AB492" i="2"/>
  <c r="AC492" i="2"/>
  <c r="Y470" i="2"/>
  <c r="Z470" i="2"/>
  <c r="AB470" i="2"/>
  <c r="AC470" i="2"/>
  <c r="Y527" i="2"/>
  <c r="Z527" i="2"/>
  <c r="AB527" i="2"/>
  <c r="AC527" i="2"/>
  <c r="Y507" i="2"/>
  <c r="Z507" i="2"/>
  <c r="AB507" i="2"/>
  <c r="AC507" i="2"/>
  <c r="Y485" i="2"/>
  <c r="Z485" i="2"/>
  <c r="AB485" i="2"/>
  <c r="AC485" i="2"/>
  <c r="Y463" i="2"/>
  <c r="Z463" i="2"/>
  <c r="AB463" i="2"/>
  <c r="AC463" i="2"/>
  <c r="Y442" i="2"/>
  <c r="Z442" i="2"/>
  <c r="AB442" i="2"/>
  <c r="AC442" i="2"/>
  <c r="Y420" i="2"/>
  <c r="Z420" i="2"/>
  <c r="AB420" i="2"/>
  <c r="AC420" i="2"/>
  <c r="Y451" i="2"/>
  <c r="Z451" i="2"/>
  <c r="AB451" i="2"/>
  <c r="AC451" i="2"/>
  <c r="Y431" i="2"/>
  <c r="Z431" i="2"/>
  <c r="AB431" i="2"/>
  <c r="AC431" i="2"/>
  <c r="Y403" i="2"/>
  <c r="Z403" i="2"/>
  <c r="AB403" i="2"/>
  <c r="AC403" i="2"/>
  <c r="Y402" i="2"/>
  <c r="Z402" i="2"/>
  <c r="AB402" i="2"/>
  <c r="AC402" i="2"/>
  <c r="Y369" i="2"/>
  <c r="Z369" i="2"/>
  <c r="AB369" i="2"/>
  <c r="AC369" i="2"/>
  <c r="Y339" i="2"/>
  <c r="Z339" i="2"/>
  <c r="AB339" i="2"/>
  <c r="AC339" i="2"/>
  <c r="Y317" i="2"/>
  <c r="Z317" i="2"/>
  <c r="AB317" i="2"/>
  <c r="AC317" i="2"/>
  <c r="Y297" i="2"/>
  <c r="Z297" i="2"/>
  <c r="AB297" i="2"/>
  <c r="AC297" i="2"/>
  <c r="Y275" i="2"/>
  <c r="Z275" i="2"/>
  <c r="AB275" i="2"/>
  <c r="AC275" i="2"/>
  <c r="Y415" i="2"/>
  <c r="Z415" i="2"/>
  <c r="AB415" i="2"/>
  <c r="AC415" i="2"/>
  <c r="Y357" i="2"/>
  <c r="Z357" i="2"/>
  <c r="AB357" i="2"/>
  <c r="AC357" i="2"/>
  <c r="Y334" i="2"/>
  <c r="Z334" i="2"/>
  <c r="AB334" i="2"/>
  <c r="AC334" i="2"/>
  <c r="Y312" i="2"/>
  <c r="Z312" i="2"/>
  <c r="AB312" i="2"/>
  <c r="AC312" i="2"/>
  <c r="Y292" i="2"/>
  <c r="Z292" i="2"/>
  <c r="AB292" i="2"/>
  <c r="AC292" i="2"/>
  <c r="Y389" i="2"/>
  <c r="Z389" i="2"/>
  <c r="AB389" i="2"/>
  <c r="AC389" i="2"/>
  <c r="Y259" i="2"/>
  <c r="Z259" i="2"/>
  <c r="AB259" i="2"/>
  <c r="AC259" i="2"/>
  <c r="Y239" i="2"/>
  <c r="Z239" i="2"/>
  <c r="AB239" i="2"/>
  <c r="AC239" i="2"/>
  <c r="Y223" i="2"/>
  <c r="Z223" i="2"/>
  <c r="AB223" i="2"/>
  <c r="AC223" i="2"/>
  <c r="Y212" i="2"/>
  <c r="Z212" i="2"/>
  <c r="AB212" i="2"/>
  <c r="AC212" i="2"/>
  <c r="Y221" i="2"/>
  <c r="Z221" i="2"/>
  <c r="AB221" i="2"/>
  <c r="AC221" i="2"/>
  <c r="Y190" i="2"/>
  <c r="Z190" i="2"/>
  <c r="AB190" i="2"/>
  <c r="AC190" i="2"/>
  <c r="Y178" i="2"/>
  <c r="Z178" i="2"/>
  <c r="AB178" i="2"/>
  <c r="AC178" i="2"/>
  <c r="Y164" i="2"/>
  <c r="Z164" i="2"/>
  <c r="AB164" i="2"/>
  <c r="AC164" i="2"/>
  <c r="Y148" i="2"/>
  <c r="Z148" i="2"/>
  <c r="AB148" i="2"/>
  <c r="AC148" i="2"/>
  <c r="Y197" i="2"/>
  <c r="Z197" i="2"/>
  <c r="AB197" i="2"/>
  <c r="AC197" i="2"/>
  <c r="Y42" i="2"/>
  <c r="Z42" i="2"/>
  <c r="AB42" i="2"/>
  <c r="AC42" i="2"/>
  <c r="Y124" i="2"/>
  <c r="Z124" i="2"/>
  <c r="AB124" i="2"/>
  <c r="AC124" i="2"/>
  <c r="Y236" i="2"/>
  <c r="Z236" i="2"/>
  <c r="AB236" i="2"/>
  <c r="AC236" i="2"/>
  <c r="Y102" i="2"/>
  <c r="Z102" i="2"/>
  <c r="AB102" i="2"/>
  <c r="AC102" i="2"/>
  <c r="Y115" i="2"/>
  <c r="Z115" i="2"/>
  <c r="AB115" i="2"/>
  <c r="AC115" i="2"/>
  <c r="Y210" i="2"/>
  <c r="Z210" i="2"/>
  <c r="AB210" i="2"/>
  <c r="AC210" i="2"/>
  <c r="Y250" i="2"/>
  <c r="Z250" i="2"/>
  <c r="AB250" i="2"/>
  <c r="AC250" i="2"/>
  <c r="Y34" i="2"/>
  <c r="Z34" i="2"/>
  <c r="AB34" i="2"/>
  <c r="AC34" i="2"/>
  <c r="Y41" i="2"/>
  <c r="Z41" i="2"/>
  <c r="AB41" i="2"/>
  <c r="AC41" i="2"/>
  <c r="Y52" i="2"/>
  <c r="Z52" i="2"/>
  <c r="AB52" i="2"/>
  <c r="AC52" i="2"/>
  <c r="Y117" i="2"/>
  <c r="Z117" i="2"/>
  <c r="AB117" i="2"/>
  <c r="AC117" i="2"/>
  <c r="Y130" i="2"/>
  <c r="Z130" i="2"/>
  <c r="AB130" i="2"/>
  <c r="AC130" i="2"/>
  <c r="Y142" i="2"/>
  <c r="Z142" i="2"/>
  <c r="AB142" i="2"/>
  <c r="AC142" i="2"/>
  <c r="Y153" i="2"/>
  <c r="Z153" i="2"/>
  <c r="AB153" i="2"/>
  <c r="AC153" i="2"/>
  <c r="Y163" i="2"/>
  <c r="Z163" i="2"/>
  <c r="AB163" i="2"/>
  <c r="AC163" i="2"/>
  <c r="Y173" i="2"/>
  <c r="Z173" i="2"/>
  <c r="AB173" i="2"/>
  <c r="AC173" i="2"/>
  <c r="Y185" i="2"/>
  <c r="Z185" i="2"/>
  <c r="AB185" i="2"/>
  <c r="AC185" i="2"/>
  <c r="Y264" i="2"/>
  <c r="Z264" i="2"/>
  <c r="AB264" i="2"/>
  <c r="AC264" i="2"/>
  <c r="Y528" i="2"/>
  <c r="Z528" i="2"/>
  <c r="AB528" i="2"/>
  <c r="AC528" i="2"/>
  <c r="Y486" i="2"/>
  <c r="Z486" i="2"/>
  <c r="AB486" i="2"/>
  <c r="AC486" i="2"/>
  <c r="Y523" i="2"/>
  <c r="Z523" i="2"/>
  <c r="AB523" i="2"/>
  <c r="AC523" i="2"/>
  <c r="Y479" i="2"/>
  <c r="Z479" i="2"/>
  <c r="AB479" i="2"/>
  <c r="AC479" i="2"/>
  <c r="Y436" i="2"/>
  <c r="Z436" i="2"/>
  <c r="AB436" i="2"/>
  <c r="AC436" i="2"/>
  <c r="Y425" i="2"/>
  <c r="Z425" i="2"/>
  <c r="AB425" i="2"/>
  <c r="AC425" i="2"/>
  <c r="Y398" i="2"/>
  <c r="Z398" i="2"/>
  <c r="AB398" i="2"/>
  <c r="AC398" i="2"/>
  <c r="Y333" i="2"/>
  <c r="Z333" i="2"/>
  <c r="AB333" i="2"/>
  <c r="AC333" i="2"/>
  <c r="Y291" i="2"/>
  <c r="Z291" i="2"/>
  <c r="AB291" i="2"/>
  <c r="AC291" i="2"/>
  <c r="Y388" i="2"/>
  <c r="Z388" i="2"/>
  <c r="AB388" i="2"/>
  <c r="AC388" i="2"/>
  <c r="Y328" i="2"/>
  <c r="Z328" i="2"/>
  <c r="AB328" i="2"/>
  <c r="AC328" i="2"/>
  <c r="Y286" i="2"/>
  <c r="Z286" i="2"/>
  <c r="AB286" i="2"/>
  <c r="AC286" i="2"/>
  <c r="Y255" i="2"/>
  <c r="Z255" i="2"/>
  <c r="AB255" i="2"/>
  <c r="AC255" i="2"/>
  <c r="Y379" i="2"/>
  <c r="Z379" i="2"/>
  <c r="AB379" i="2"/>
  <c r="AC379" i="2"/>
  <c r="Y213" i="2"/>
  <c r="Z213" i="2"/>
  <c r="AB213" i="2"/>
  <c r="AC213" i="2"/>
  <c r="Y174" i="2"/>
  <c r="Z174" i="2"/>
  <c r="AB174" i="2"/>
  <c r="AC174" i="2"/>
  <c r="Y146" i="2"/>
  <c r="Z146" i="2"/>
  <c r="AB146" i="2"/>
  <c r="AC146" i="2"/>
  <c r="Y44" i="2"/>
  <c r="Z44" i="2"/>
  <c r="AB44" i="2"/>
  <c r="AC44" i="2"/>
  <c r="Y113" i="2"/>
  <c r="Z113" i="2"/>
  <c r="AB113" i="2"/>
  <c r="AC113" i="2"/>
  <c r="Y231" i="2"/>
  <c r="Z231" i="2"/>
  <c r="AB231" i="2"/>
  <c r="AC231" i="2"/>
  <c r="Y375" i="2"/>
  <c r="Z375" i="2"/>
  <c r="AB375" i="2"/>
  <c r="AC375" i="2"/>
  <c r="Y441" i="2"/>
  <c r="Z441" i="2"/>
  <c r="AB441" i="2"/>
  <c r="AC441" i="2"/>
  <c r="Y475" i="2"/>
  <c r="Z475" i="2"/>
  <c r="AB475" i="2"/>
  <c r="AC475" i="2"/>
  <c r="Y232" i="2"/>
  <c r="Z232" i="2"/>
  <c r="AB232" i="2"/>
  <c r="AC232" i="2"/>
  <c r="Y179" i="2"/>
  <c r="Z179" i="2"/>
  <c r="AB179" i="2"/>
  <c r="AC179" i="2"/>
  <c r="Y157" i="2"/>
  <c r="Z157" i="2"/>
  <c r="AB157" i="2"/>
  <c r="AC157" i="2"/>
  <c r="Y138" i="2"/>
  <c r="Z138" i="2"/>
  <c r="AB138" i="2"/>
  <c r="AC138" i="2"/>
  <c r="Y45" i="2"/>
  <c r="Z45" i="2"/>
  <c r="AB45" i="2"/>
  <c r="AC45" i="2"/>
  <c r="Y258" i="2"/>
  <c r="Z258" i="2"/>
  <c r="AB258" i="2"/>
  <c r="AC258" i="2"/>
  <c r="Y131" i="2"/>
  <c r="Z131" i="2"/>
  <c r="AB131" i="2"/>
  <c r="AC131" i="2"/>
  <c r="Y106" i="2"/>
  <c r="Z106" i="2"/>
  <c r="AB106" i="2"/>
  <c r="AC106" i="2"/>
  <c r="Y252" i="2"/>
  <c r="Z252" i="2"/>
  <c r="AB252" i="2"/>
  <c r="AC252" i="2"/>
  <c r="Y114" i="2"/>
  <c r="Z114" i="2"/>
  <c r="AB114" i="2"/>
  <c r="AC114" i="2"/>
  <c r="Y170" i="2"/>
  <c r="Z170" i="2"/>
  <c r="AB170" i="2"/>
  <c r="AC170" i="2"/>
  <c r="Y362" i="2"/>
  <c r="Z362" i="2"/>
  <c r="AB362" i="2"/>
  <c r="AC362" i="2"/>
  <c r="Y280" i="2"/>
  <c r="Z280" i="2"/>
  <c r="AB280" i="2"/>
  <c r="AC280" i="2"/>
  <c r="Y380" i="2"/>
  <c r="Z380" i="2"/>
  <c r="AB380" i="2"/>
  <c r="AC380" i="2"/>
  <c r="Y329" i="2"/>
  <c r="Z329" i="2"/>
  <c r="AB329" i="2"/>
  <c r="AC329" i="2"/>
  <c r="Y417" i="2"/>
  <c r="Z417" i="2"/>
  <c r="AB417" i="2"/>
  <c r="AC417" i="2"/>
  <c r="Y452" i="2"/>
  <c r="Z452" i="2"/>
  <c r="AB452" i="2"/>
  <c r="AC452" i="2"/>
  <c r="Y539" i="2"/>
  <c r="Z539" i="2"/>
  <c r="AB539" i="2"/>
  <c r="AC539" i="2"/>
  <c r="X45" i="4"/>
  <c r="X109" i="4"/>
  <c r="X533" i="4"/>
  <c r="X173" i="4"/>
  <c r="X429" i="4"/>
  <c r="X216" i="4"/>
  <c r="X205" i="4"/>
  <c r="X141" i="4"/>
  <c r="X77" i="4"/>
  <c r="X249" i="4"/>
  <c r="X532" i="4"/>
  <c r="X198" i="4"/>
  <c r="X34" i="4"/>
  <c r="X189" i="4"/>
  <c r="X125" i="4"/>
  <c r="X61" i="4"/>
  <c r="X293" i="4"/>
  <c r="X418" i="4"/>
  <c r="X256" i="4"/>
  <c r="X238" i="4"/>
  <c r="X157" i="4"/>
  <c r="X93" i="4"/>
  <c r="X244" i="4"/>
  <c r="X12" i="4"/>
  <c r="X138" i="4"/>
  <c r="X24" i="4"/>
  <c r="X172" i="4"/>
  <c r="X506" i="4"/>
  <c r="X479" i="4"/>
  <c r="X406" i="4"/>
  <c r="X364" i="4"/>
  <c r="X512" i="4"/>
  <c r="X452" i="4"/>
  <c r="X320" i="4"/>
  <c r="X537" i="4"/>
  <c r="X436" i="4"/>
  <c r="X319" i="4"/>
  <c r="X285" i="4"/>
  <c r="X273" i="4"/>
  <c r="X241" i="4"/>
  <c r="X497" i="4"/>
  <c r="X268" i="4"/>
  <c r="X40" i="4"/>
  <c r="X47" i="4"/>
  <c r="X55" i="4"/>
  <c r="X63" i="4"/>
  <c r="X71" i="4"/>
  <c r="X79" i="4"/>
  <c r="X87" i="4"/>
  <c r="X95" i="4"/>
  <c r="X103" i="4"/>
  <c r="X111" i="4"/>
  <c r="X119" i="4"/>
  <c r="X127" i="4"/>
  <c r="X135" i="4"/>
  <c r="X143" i="4"/>
  <c r="X151" i="4"/>
  <c r="X159" i="4"/>
  <c r="X167" i="4"/>
  <c r="X175" i="4"/>
  <c r="X183" i="4"/>
  <c r="X191" i="4"/>
  <c r="X199" i="4"/>
  <c r="X207" i="4"/>
  <c r="X230" i="4"/>
  <c r="X262" i="4"/>
  <c r="X27" i="4"/>
  <c r="X35" i="4"/>
  <c r="X212" i="4"/>
  <c r="X240" i="4"/>
  <c r="X272" i="4"/>
  <c r="X114" i="4"/>
  <c r="X110" i="4"/>
  <c r="X462" i="4"/>
  <c r="X446" i="4"/>
  <c r="X396" i="4"/>
  <c r="X354" i="4"/>
  <c r="X488" i="4"/>
  <c r="X389" i="4"/>
  <c r="X310" i="4"/>
  <c r="X415" i="4"/>
  <c r="X393" i="4"/>
  <c r="X309" i="4"/>
  <c r="X465" i="4"/>
  <c r="X265" i="4"/>
  <c r="X233" i="4"/>
  <c r="X32" i="4"/>
  <c r="X276" i="4"/>
  <c r="X41" i="4"/>
  <c r="X49" i="4"/>
  <c r="X57" i="4"/>
  <c r="X65" i="4"/>
  <c r="X73" i="4"/>
  <c r="X81" i="4"/>
  <c r="X89" i="4"/>
  <c r="X97" i="4"/>
  <c r="X105" i="4"/>
  <c r="X113" i="4"/>
  <c r="X121" i="4"/>
  <c r="X129" i="4"/>
  <c r="X137" i="4"/>
  <c r="X145" i="4"/>
  <c r="X153" i="4"/>
  <c r="X161" i="4"/>
  <c r="X169" i="4"/>
  <c r="X177" i="4"/>
  <c r="X185" i="4"/>
  <c r="X193" i="4"/>
  <c r="X201" i="4"/>
  <c r="X248" i="4"/>
  <c r="X210" i="4"/>
  <c r="X33" i="4"/>
  <c r="X270" i="4"/>
  <c r="X222" i="4"/>
  <c r="X203" i="4"/>
  <c r="X187" i="4"/>
  <c r="X171" i="4"/>
  <c r="X155" i="4"/>
  <c r="X139" i="4"/>
  <c r="X123" i="4"/>
  <c r="X107" i="4"/>
  <c r="X91" i="4"/>
  <c r="X75" i="4"/>
  <c r="X59" i="4"/>
  <c r="X42" i="4"/>
  <c r="X236" i="4"/>
  <c r="X257" i="4"/>
  <c r="X301" i="4"/>
  <c r="X375" i="4"/>
  <c r="X349" i="4"/>
  <c r="X342" i="4"/>
  <c r="X423" i="4"/>
  <c r="X451" i="4"/>
  <c r="X168" i="4"/>
  <c r="X481" i="4"/>
  <c r="X232" i="4"/>
  <c r="X44" i="4"/>
  <c r="X31" i="4"/>
  <c r="X254" i="4"/>
  <c r="X214" i="4"/>
  <c r="X197" i="4"/>
  <c r="X181" i="4"/>
  <c r="X165" i="4"/>
  <c r="X149" i="4"/>
  <c r="X133" i="4"/>
  <c r="X117" i="4"/>
  <c r="X101" i="4"/>
  <c r="X85" i="4"/>
  <c r="X69" i="4"/>
  <c r="X53" i="4"/>
  <c r="X38" i="4"/>
  <c r="X217" i="4"/>
  <c r="X339" i="4"/>
  <c r="X329" i="4"/>
  <c r="X288" i="4"/>
  <c r="X541" i="4"/>
  <c r="X374" i="4"/>
  <c r="X519" i="4"/>
  <c r="X80" i="4"/>
  <c r="X264" i="4"/>
  <c r="X224" i="4"/>
  <c r="X36" i="4"/>
  <c r="X403" i="4"/>
  <c r="X246" i="4"/>
  <c r="X209" i="4"/>
  <c r="X195" i="4"/>
  <c r="X179" i="4"/>
  <c r="X163" i="4"/>
  <c r="X147" i="4"/>
  <c r="X131" i="4"/>
  <c r="X115" i="4"/>
  <c r="X99" i="4"/>
  <c r="X83" i="4"/>
  <c r="X67" i="4"/>
  <c r="X51" i="4"/>
  <c r="X37" i="4"/>
  <c r="X225" i="4"/>
  <c r="X434" i="4"/>
  <c r="X353" i="4"/>
  <c r="X298" i="4"/>
  <c r="X468" i="4"/>
  <c r="X386" i="4"/>
  <c r="X543" i="4"/>
  <c r="X92" i="4"/>
  <c r="X526" i="4"/>
  <c r="X29" i="4"/>
  <c r="X70" i="4"/>
  <c r="X128" i="4"/>
  <c r="X11" i="4"/>
  <c r="X19" i="4"/>
  <c r="X122" i="4"/>
  <c r="X98" i="4"/>
  <c r="X106" i="4"/>
  <c r="X9" i="4"/>
  <c r="X50" i="4"/>
  <c r="X30" i="4"/>
  <c r="X72" i="4"/>
  <c r="X112" i="4"/>
  <c r="X160" i="4"/>
  <c r="X200" i="4"/>
  <c r="X20" i="4"/>
  <c r="X62" i="4"/>
  <c r="X102" i="4"/>
  <c r="X142" i="4"/>
  <c r="X190" i="4"/>
  <c r="X10" i="4"/>
  <c r="X76" i="4"/>
  <c r="X124" i="4"/>
  <c r="X164" i="4"/>
  <c r="X204" i="4"/>
  <c r="X453" i="4"/>
  <c r="X443" i="4"/>
  <c r="X433" i="4"/>
  <c r="X530" i="4"/>
  <c r="X510" i="4"/>
  <c r="X490" i="4"/>
  <c r="X466" i="4"/>
  <c r="X432" i="4"/>
  <c r="X527" i="4"/>
  <c r="X503" i="4"/>
  <c r="X483" i="4"/>
  <c r="X463" i="4"/>
  <c r="X425" i="4"/>
  <c r="X420" i="4"/>
  <c r="X410" i="4"/>
  <c r="X398" i="4"/>
  <c r="X388" i="4"/>
  <c r="X378" i="4"/>
  <c r="X366" i="4"/>
  <c r="X356" i="4"/>
  <c r="X346" i="4"/>
  <c r="X536" i="4"/>
  <c r="X516" i="4"/>
  <c r="X496" i="4"/>
  <c r="X472" i="4"/>
  <c r="X422" i="4"/>
  <c r="X477" i="4"/>
  <c r="X397" i="4"/>
  <c r="X357" i="4"/>
  <c r="X334" i="4"/>
  <c r="X322" i="4"/>
  <c r="X312" i="4"/>
  <c r="X302" i="4"/>
  <c r="X290" i="4"/>
  <c r="X280" i="4"/>
  <c r="X473" i="4"/>
  <c r="X383" i="4"/>
  <c r="X343" i="4"/>
  <c r="X469" i="4"/>
  <c r="X401" i="4"/>
  <c r="X361" i="4"/>
  <c r="X333" i="4"/>
  <c r="X321" i="4"/>
  <c r="X311" i="4"/>
  <c r="X303" i="4"/>
  <c r="X295" i="4"/>
  <c r="X287" i="4"/>
  <c r="X529" i="4"/>
  <c r="X513" i="4"/>
  <c r="X355" i="4"/>
  <c r="X275" i="4"/>
  <c r="X267" i="4"/>
  <c r="X259" i="4"/>
  <c r="X251" i="4"/>
  <c r="X243" i="4"/>
  <c r="X235" i="4"/>
  <c r="X227" i="4"/>
  <c r="X219" i="4"/>
  <c r="X211" i="4"/>
  <c r="X347" i="4"/>
  <c r="X90" i="4"/>
  <c r="X154" i="4"/>
  <c r="X186" i="4"/>
  <c r="X194" i="4"/>
  <c r="X170" i="4"/>
  <c r="X16" i="4"/>
  <c r="X146" i="4"/>
  <c r="X48" i="4"/>
  <c r="X96" i="4"/>
  <c r="X136" i="4"/>
  <c r="X176" i="4"/>
  <c r="X258" i="4"/>
  <c r="X26" i="4"/>
  <c r="X78" i="4"/>
  <c r="X126" i="4"/>
  <c r="X166" i="4"/>
  <c r="X206" i="4"/>
  <c r="X60" i="4"/>
  <c r="X100" i="4"/>
  <c r="X140" i="4"/>
  <c r="X188" i="4"/>
  <c r="X459" i="4"/>
  <c r="X449" i="4"/>
  <c r="X437" i="4"/>
  <c r="X542" i="4"/>
  <c r="X522" i="4"/>
  <c r="X498" i="4"/>
  <c r="X478" i="4"/>
  <c r="X456" i="4"/>
  <c r="X535" i="4"/>
  <c r="X515" i="4"/>
  <c r="X495" i="4"/>
  <c r="X471" i="4"/>
  <c r="X438" i="4"/>
  <c r="X458" i="4"/>
  <c r="X414" i="4"/>
  <c r="X404" i="4"/>
  <c r="X394" i="4"/>
  <c r="X382" i="4"/>
  <c r="X372" i="4"/>
  <c r="X362" i="4"/>
  <c r="X350" i="4"/>
  <c r="X340" i="4"/>
  <c r="X528" i="4"/>
  <c r="X504" i="4"/>
  <c r="X484" i="4"/>
  <c r="X464" i="4"/>
  <c r="X509" i="4"/>
  <c r="X421" i="4"/>
  <c r="X381" i="4"/>
  <c r="X338" i="4"/>
  <c r="X328" i="4"/>
  <c r="X318" i="4"/>
  <c r="X306" i="4"/>
  <c r="X296" i="4"/>
  <c r="X286" i="4"/>
  <c r="X505" i="4"/>
  <c r="X407" i="4"/>
  <c r="X367" i="4"/>
  <c r="X501" i="4"/>
  <c r="X428" i="4"/>
  <c r="X385" i="4"/>
  <c r="X337" i="4"/>
  <c r="X327" i="4"/>
  <c r="X317" i="4"/>
  <c r="X307" i="4"/>
  <c r="X299" i="4"/>
  <c r="X291" i="4"/>
  <c r="X283" i="4"/>
  <c r="X395" i="4"/>
  <c r="X419" i="4"/>
  <c r="X279" i="4"/>
  <c r="X271" i="4"/>
  <c r="X263" i="4"/>
  <c r="X255" i="4"/>
  <c r="X247" i="4"/>
  <c r="X239" i="4"/>
  <c r="X231" i="4"/>
  <c r="X223" i="4"/>
  <c r="X215" i="4"/>
  <c r="X411" i="4"/>
  <c r="E39" i="4"/>
  <c r="Y112" i="4"/>
  <c r="Z112" i="4"/>
  <c r="AB112" i="4"/>
  <c r="AC112" i="4"/>
  <c r="X220" i="4"/>
  <c r="X252" i="4"/>
  <c r="X371" i="4"/>
  <c r="X250" i="4"/>
  <c r="X13" i="4"/>
  <c r="X66" i="4"/>
  <c r="X23" i="4"/>
  <c r="X7" i="4"/>
  <c r="X21" i="4"/>
  <c r="X178" i="4"/>
  <c r="X64" i="4"/>
  <c r="X104" i="4"/>
  <c r="X144" i="4"/>
  <c r="X192" i="4"/>
  <c r="X18" i="4"/>
  <c r="X46" i="4"/>
  <c r="X94" i="4"/>
  <c r="X134" i="4"/>
  <c r="X174" i="4"/>
  <c r="X266" i="4"/>
  <c r="X68" i="4"/>
  <c r="X108" i="4"/>
  <c r="X156" i="4"/>
  <c r="X196" i="4"/>
  <c r="X457" i="4"/>
  <c r="X445" i="4"/>
  <c r="X435" i="4"/>
  <c r="X538" i="4"/>
  <c r="X514" i="4"/>
  <c r="X494" i="4"/>
  <c r="X474" i="4"/>
  <c r="X440" i="4"/>
  <c r="X531" i="4"/>
  <c r="X511" i="4"/>
  <c r="X487" i="4"/>
  <c r="X467" i="4"/>
  <c r="X430" i="4"/>
  <c r="X424" i="4"/>
  <c r="X412" i="4"/>
  <c r="X402" i="4"/>
  <c r="X390" i="4"/>
  <c r="X380" i="4"/>
  <c r="X370" i="4"/>
  <c r="X358" i="4"/>
  <c r="X348" i="4"/>
  <c r="X544" i="4"/>
  <c r="X520" i="4"/>
  <c r="X500" i="4"/>
  <c r="X480" i="4"/>
  <c r="X426" i="4"/>
  <c r="X493" i="4"/>
  <c r="X413" i="4"/>
  <c r="X365" i="4"/>
  <c r="X336" i="4"/>
  <c r="X326" i="4"/>
  <c r="X314" i="4"/>
  <c r="X304" i="4"/>
  <c r="X294" i="4"/>
  <c r="X282" i="4"/>
  <c r="X489" i="4"/>
  <c r="X399" i="4"/>
  <c r="X351" i="4"/>
  <c r="X485" i="4"/>
  <c r="X417" i="4"/>
  <c r="X369" i="4"/>
  <c r="X335" i="4"/>
  <c r="X325" i="4"/>
  <c r="X313" i="4"/>
  <c r="X305" i="4"/>
  <c r="X297" i="4"/>
  <c r="X289" i="4"/>
  <c r="X281" i="4"/>
  <c r="X363" i="4"/>
  <c r="X387" i="4"/>
  <c r="X277" i="4"/>
  <c r="X269" i="4"/>
  <c r="X261" i="4"/>
  <c r="X253" i="4"/>
  <c r="X245" i="4"/>
  <c r="X237" i="4"/>
  <c r="X229" i="4"/>
  <c r="X221" i="4"/>
  <c r="X213" i="4"/>
  <c r="X379" i="4"/>
  <c r="X43" i="4"/>
  <c r="X228" i="4"/>
  <c r="X260" i="4"/>
  <c r="X28" i="4"/>
  <c r="X499" i="4"/>
  <c r="X482" i="4"/>
  <c r="X441" i="4"/>
  <c r="X132" i="4"/>
  <c r="X158" i="4"/>
  <c r="X208" i="4"/>
  <c r="X39" i="4"/>
  <c r="X162" i="4"/>
  <c r="X58" i="4"/>
  <c r="X15" i="4"/>
  <c r="X6" i="4"/>
  <c r="X130" i="4"/>
  <c r="X74" i="4"/>
  <c r="X202" i="4"/>
  <c r="X14" i="4"/>
  <c r="X82" i="4"/>
  <c r="X218" i="4"/>
  <c r="X56" i="4"/>
  <c r="X88" i="4"/>
  <c r="X120" i="4"/>
  <c r="X152" i="4"/>
  <c r="X184" i="4"/>
  <c r="X226" i="4"/>
  <c r="X22" i="4"/>
  <c r="X54" i="4"/>
  <c r="X86" i="4"/>
  <c r="X118" i="4"/>
  <c r="X150" i="4"/>
  <c r="X182" i="4"/>
  <c r="X234" i="4"/>
  <c r="X52" i="4"/>
  <c r="X84" i="4"/>
  <c r="X116" i="4"/>
  <c r="X148" i="4"/>
  <c r="X180" i="4"/>
  <c r="X242" i="4"/>
  <c r="X455" i="4"/>
  <c r="X447" i="4"/>
  <c r="X439" i="4"/>
  <c r="X431" i="4"/>
  <c r="X534" i="4"/>
  <c r="X518" i="4"/>
  <c r="X502" i="4"/>
  <c r="X486" i="4"/>
  <c r="X470" i="4"/>
  <c r="X448" i="4"/>
  <c r="X539" i="4"/>
  <c r="X523" i="4"/>
  <c r="X507" i="4"/>
  <c r="X491" i="4"/>
  <c r="X475" i="4"/>
  <c r="X454" i="4"/>
  <c r="X427" i="4"/>
  <c r="X442" i="4"/>
  <c r="X416" i="4"/>
  <c r="X408" i="4"/>
  <c r="X400" i="4"/>
  <c r="X392" i="4"/>
  <c r="X384" i="4"/>
  <c r="X376" i="4"/>
  <c r="X368" i="4"/>
  <c r="X360" i="4"/>
  <c r="X352" i="4"/>
  <c r="X344" i="4"/>
  <c r="X540" i="4"/>
  <c r="X524" i="4"/>
  <c r="X508" i="4"/>
  <c r="X492" i="4"/>
  <c r="X476" i="4"/>
  <c r="X444" i="4"/>
  <c r="X525" i="4"/>
  <c r="X461" i="4"/>
  <c r="X405" i="4"/>
  <c r="X373" i="4"/>
  <c r="X345" i="4"/>
  <c r="X332" i="4"/>
  <c r="X324" i="4"/>
  <c r="X316" i="4"/>
  <c r="X308" i="4"/>
  <c r="X300" i="4"/>
  <c r="X292" i="4"/>
  <c r="X284" i="4"/>
  <c r="X521" i="4"/>
  <c r="X450" i="4"/>
  <c r="X391" i="4"/>
  <c r="X359" i="4"/>
  <c r="X517" i="4"/>
  <c r="X460" i="4"/>
  <c r="X409" i="4"/>
  <c r="X377" i="4"/>
  <c r="X341" i="4"/>
  <c r="X331" i="4"/>
  <c r="X323" i="4"/>
  <c r="X315" i="4"/>
  <c r="X8" i="4"/>
  <c r="X25" i="4"/>
  <c r="X274" i="4"/>
  <c r="X17" i="4"/>
  <c r="Y293" i="4"/>
  <c r="Z293" i="4"/>
  <c r="AB293" i="4"/>
  <c r="AC293" i="4"/>
  <c r="Y493" i="4"/>
  <c r="Z493" i="4"/>
  <c r="AB493" i="4"/>
  <c r="AC493" i="4"/>
  <c r="Y236" i="4"/>
  <c r="Z236" i="4"/>
  <c r="AB236" i="4"/>
  <c r="AC236" i="4"/>
  <c r="Z6" i="4"/>
  <c r="AB6" i="4"/>
  <c r="AC6" i="4"/>
  <c r="L34" i="4"/>
  <c r="Y24" i="2"/>
  <c r="Z24" i="2"/>
  <c r="AB24" i="2"/>
  <c r="AC24" i="2"/>
  <c r="Y13" i="2"/>
  <c r="Z13" i="2"/>
  <c r="AB13" i="2"/>
  <c r="AC13" i="2"/>
  <c r="Y11" i="2"/>
  <c r="Z11" i="2"/>
  <c r="AB11" i="2"/>
  <c r="AC11" i="2"/>
  <c r="Y9" i="2"/>
  <c r="Z9" i="2"/>
  <c r="AB9" i="2"/>
  <c r="AC9" i="2"/>
  <c r="Y8" i="2"/>
  <c r="Z8" i="2"/>
  <c r="AB8" i="2"/>
  <c r="AC8" i="2"/>
  <c r="Y133" i="2"/>
  <c r="Z133" i="2"/>
  <c r="AB133" i="2"/>
  <c r="AC133" i="2"/>
  <c r="Y111" i="2"/>
  <c r="Z111" i="2"/>
  <c r="AB111" i="2"/>
  <c r="AC111" i="2"/>
  <c r="Y107" i="2"/>
  <c r="Z107" i="2"/>
  <c r="AB107" i="2"/>
  <c r="AC107" i="2"/>
  <c r="Y105" i="2"/>
  <c r="Z105" i="2"/>
  <c r="AB105" i="2"/>
  <c r="AC105" i="2"/>
  <c r="Y103" i="2"/>
  <c r="Z103" i="2"/>
  <c r="AB103" i="2"/>
  <c r="AC103" i="2"/>
  <c r="Y101" i="2"/>
  <c r="Z101" i="2"/>
  <c r="AB101" i="2"/>
  <c r="AC101" i="2"/>
  <c r="Y97" i="2"/>
  <c r="Z97" i="2"/>
  <c r="AB97" i="2"/>
  <c r="AC97" i="2"/>
  <c r="Y93" i="2"/>
  <c r="Z93" i="2"/>
  <c r="AB93" i="2"/>
  <c r="AC93" i="2"/>
  <c r="Y89" i="2"/>
  <c r="Z89" i="2"/>
  <c r="AB89" i="2"/>
  <c r="AC89" i="2"/>
  <c r="Y87" i="2"/>
  <c r="Z87" i="2"/>
  <c r="AB87" i="2"/>
  <c r="AC87" i="2"/>
  <c r="Y85" i="2"/>
  <c r="Z85" i="2"/>
  <c r="AB85" i="2"/>
  <c r="AC85" i="2"/>
  <c r="Y81" i="2"/>
  <c r="Z81" i="2"/>
  <c r="AB81" i="2"/>
  <c r="AC81" i="2"/>
  <c r="Y77" i="2"/>
  <c r="Z77" i="2"/>
  <c r="AB77" i="2"/>
  <c r="AC77" i="2"/>
  <c r="Y71" i="2"/>
  <c r="Z71" i="2"/>
  <c r="AB71" i="2"/>
  <c r="AC71" i="2"/>
  <c r="Y69" i="2"/>
  <c r="Z69" i="2"/>
  <c r="AB69" i="2"/>
  <c r="AC69" i="2"/>
  <c r="Y61" i="2"/>
  <c r="Z61" i="2"/>
  <c r="AB61" i="2"/>
  <c r="AC61" i="2"/>
  <c r="Y59" i="2"/>
  <c r="Z59" i="2"/>
  <c r="AB59" i="2"/>
  <c r="AC59" i="2"/>
  <c r="Y55" i="2"/>
  <c r="Z55" i="2"/>
  <c r="AB55" i="2"/>
  <c r="AC55" i="2"/>
  <c r="Y48" i="2"/>
  <c r="Z48" i="2"/>
  <c r="AB48" i="2"/>
  <c r="AC48" i="2"/>
  <c r="E36" i="2"/>
  <c r="M26" i="2"/>
  <c r="P26" i="2"/>
  <c r="Y29" i="2"/>
  <c r="Z29" i="2"/>
  <c r="AB29" i="2"/>
  <c r="AC29" i="2"/>
  <c r="Y27" i="2"/>
  <c r="Z27" i="2"/>
  <c r="AB27" i="2"/>
  <c r="AC27" i="2"/>
  <c r="Y19" i="2"/>
  <c r="Z19" i="2"/>
  <c r="AB19" i="2"/>
  <c r="AC19" i="2"/>
  <c r="Y17" i="2"/>
  <c r="Z17" i="2"/>
  <c r="AB17" i="2"/>
  <c r="AC17" i="2"/>
  <c r="Y15" i="2"/>
  <c r="Z15" i="2"/>
  <c r="AB15" i="2"/>
  <c r="AC15" i="2"/>
  <c r="Y3" i="2"/>
  <c r="Z3" i="2"/>
  <c r="AB3" i="2"/>
  <c r="AC3" i="2"/>
  <c r="Y96" i="2"/>
  <c r="Z96" i="2"/>
  <c r="AB96" i="2"/>
  <c r="AC96" i="2"/>
  <c r="Y94" i="2"/>
  <c r="Z94" i="2"/>
  <c r="AB94" i="2"/>
  <c r="AC94" i="2"/>
  <c r="Y92" i="2"/>
  <c r="Z92" i="2"/>
  <c r="AB92" i="2"/>
  <c r="AC92" i="2"/>
  <c r="Y90" i="2"/>
  <c r="Z90" i="2"/>
  <c r="AB90" i="2"/>
  <c r="AC90" i="2"/>
  <c r="Y88" i="2"/>
  <c r="Z88" i="2"/>
  <c r="AB88" i="2"/>
  <c r="AC88" i="2"/>
  <c r="Y86" i="2"/>
  <c r="Z86" i="2"/>
  <c r="AB86" i="2"/>
  <c r="AC86" i="2"/>
  <c r="Y84" i="2"/>
  <c r="Z84" i="2"/>
  <c r="AB84" i="2"/>
  <c r="AC84" i="2"/>
  <c r="Y82" i="2"/>
  <c r="Z82" i="2"/>
  <c r="AB82" i="2"/>
  <c r="AC82" i="2"/>
  <c r="Y80" i="2"/>
  <c r="Z80" i="2"/>
  <c r="AB80" i="2"/>
  <c r="AC80" i="2"/>
  <c r="Y78" i="2"/>
  <c r="Z78" i="2"/>
  <c r="AB78" i="2"/>
  <c r="AC78" i="2"/>
  <c r="Y76" i="2"/>
  <c r="Z76" i="2"/>
  <c r="AB76" i="2"/>
  <c r="AC76" i="2"/>
  <c r="Y74" i="2"/>
  <c r="Z74" i="2"/>
  <c r="AB74" i="2"/>
  <c r="AC74" i="2"/>
  <c r="Y72" i="2"/>
  <c r="Z72" i="2"/>
  <c r="AB72" i="2"/>
  <c r="AC72" i="2"/>
  <c r="Y70" i="2"/>
  <c r="Z70" i="2"/>
  <c r="AB70" i="2"/>
  <c r="AC70" i="2"/>
  <c r="Y68" i="2"/>
  <c r="Z68" i="2"/>
  <c r="AB68" i="2"/>
  <c r="AC68" i="2"/>
  <c r="Y66" i="2"/>
  <c r="Z66" i="2"/>
  <c r="AB66" i="2"/>
  <c r="AC66" i="2"/>
  <c r="Y64" i="2"/>
  <c r="Z64" i="2"/>
  <c r="AB64" i="2"/>
  <c r="AC64" i="2"/>
  <c r="Y62" i="2"/>
  <c r="Z62" i="2"/>
  <c r="AB62" i="2"/>
  <c r="AC62" i="2"/>
  <c r="Y60" i="2"/>
  <c r="Z60" i="2"/>
  <c r="AB60" i="2"/>
  <c r="AC60" i="2"/>
  <c r="Y58" i="2"/>
  <c r="Z58" i="2"/>
  <c r="AB58" i="2"/>
  <c r="AC58" i="2"/>
  <c r="Y56" i="2"/>
  <c r="Z56" i="2"/>
  <c r="AB56" i="2"/>
  <c r="AC56" i="2"/>
  <c r="Y54" i="2"/>
  <c r="Z54" i="2"/>
  <c r="AB54" i="2"/>
  <c r="AC54" i="2"/>
  <c r="Y50" i="2"/>
  <c r="Z50" i="2"/>
  <c r="AB50" i="2"/>
  <c r="AC50" i="2"/>
  <c r="Y39" i="2"/>
  <c r="Z39" i="2"/>
  <c r="AB39" i="2"/>
  <c r="AC39" i="2"/>
  <c r="Y28" i="2"/>
  <c r="Z28" i="2"/>
  <c r="AB28" i="2"/>
  <c r="AC28" i="2"/>
  <c r="Y22" i="2"/>
  <c r="Z22" i="2"/>
  <c r="AB22" i="2"/>
  <c r="AC22" i="2"/>
  <c r="Y20" i="2"/>
  <c r="Z20" i="2"/>
  <c r="AB20" i="2"/>
  <c r="AC20" i="2"/>
  <c r="Y18" i="2"/>
  <c r="Z18" i="2"/>
  <c r="AB18" i="2"/>
  <c r="AC18" i="2"/>
  <c r="Y16" i="2"/>
  <c r="Z16" i="2"/>
  <c r="AB16" i="2"/>
  <c r="AC16" i="2"/>
  <c r="Y6" i="2"/>
  <c r="Z6" i="2"/>
  <c r="AB6" i="2"/>
  <c r="AC6" i="2"/>
  <c r="Y4" i="2"/>
  <c r="Z4" i="2"/>
  <c r="AB4" i="2"/>
  <c r="AC4" i="2"/>
  <c r="Y63" i="2"/>
  <c r="Z63" i="2"/>
  <c r="AB63" i="2"/>
  <c r="AC63" i="2"/>
  <c r="Y53" i="2"/>
  <c r="Z53" i="2"/>
  <c r="AB53" i="2"/>
  <c r="AC53" i="2"/>
  <c r="Y51" i="2"/>
  <c r="Z51" i="2"/>
  <c r="AB51" i="2"/>
  <c r="AC51" i="2"/>
  <c r="Y31" i="2"/>
  <c r="Z31" i="2"/>
  <c r="AB31" i="2"/>
  <c r="AC31" i="2"/>
  <c r="Y23" i="2"/>
  <c r="Z23" i="2"/>
  <c r="AB23" i="2"/>
  <c r="AC23" i="2"/>
  <c r="Y5" i="2"/>
  <c r="Z5" i="2"/>
  <c r="AB5" i="2"/>
  <c r="AC5" i="2"/>
  <c r="Y26" i="2"/>
  <c r="Z26" i="2"/>
  <c r="AB26" i="2"/>
  <c r="AC26" i="2"/>
  <c r="Y25" i="2"/>
  <c r="Z25" i="2"/>
  <c r="AB25" i="2"/>
  <c r="AC25" i="2"/>
  <c r="Y14" i="2"/>
  <c r="Z14" i="2"/>
  <c r="AB14" i="2"/>
  <c r="AC14" i="2"/>
  <c r="Y12" i="2"/>
  <c r="Z12" i="2"/>
  <c r="AB12" i="2"/>
  <c r="AC12" i="2"/>
  <c r="Y10" i="2"/>
  <c r="Z10" i="2"/>
  <c r="AB10" i="2"/>
  <c r="AC10" i="2"/>
  <c r="Y7" i="2"/>
  <c r="Z7" i="2"/>
  <c r="AB7" i="2"/>
  <c r="AC7" i="2"/>
  <c r="Y270" i="2"/>
  <c r="Z270" i="2"/>
  <c r="AB270" i="2"/>
  <c r="AC270" i="2"/>
  <c r="Y262" i="2"/>
  <c r="Z262" i="2"/>
  <c r="AB262" i="2"/>
  <c r="AC262" i="2"/>
  <c r="Y254" i="2"/>
  <c r="Z254" i="2"/>
  <c r="AB254" i="2"/>
  <c r="AC254" i="2"/>
  <c r="Y246" i="2"/>
  <c r="Z246" i="2"/>
  <c r="AB246" i="2"/>
  <c r="AC246" i="2"/>
  <c r="Y238" i="2"/>
  <c r="Z238" i="2"/>
  <c r="AB238" i="2"/>
  <c r="AC238" i="2"/>
  <c r="Y230" i="2"/>
  <c r="Z230" i="2"/>
  <c r="AB230" i="2"/>
  <c r="AC230" i="2"/>
  <c r="Y222" i="2"/>
  <c r="Z222" i="2"/>
  <c r="AB222" i="2"/>
  <c r="AC222" i="2"/>
  <c r="Y219" i="2"/>
  <c r="Z219" i="2"/>
  <c r="AB219" i="2"/>
  <c r="AC219" i="2"/>
  <c r="Y211" i="2"/>
  <c r="Z211" i="2"/>
  <c r="AB211" i="2"/>
  <c r="AC211" i="2"/>
  <c r="Y194" i="2"/>
  <c r="Z194" i="2"/>
  <c r="AB194" i="2"/>
  <c r="AC194" i="2"/>
  <c r="Y141" i="2"/>
  <c r="Z141" i="2"/>
  <c r="AB141" i="2"/>
  <c r="AC141" i="2"/>
  <c r="Y137" i="2"/>
  <c r="Z137" i="2"/>
  <c r="AB137" i="2"/>
  <c r="AC137" i="2"/>
  <c r="Y129" i="2"/>
  <c r="Z129" i="2"/>
  <c r="AB129" i="2"/>
  <c r="AC129" i="2"/>
  <c r="Y125" i="2"/>
  <c r="Z125" i="2"/>
  <c r="AB125" i="2"/>
  <c r="AC125" i="2"/>
  <c r="Y121" i="2"/>
  <c r="Z121" i="2"/>
  <c r="AB121" i="2"/>
  <c r="AC121" i="2"/>
  <c r="Y112" i="2"/>
  <c r="Z112" i="2"/>
  <c r="AB112" i="2"/>
  <c r="AC112" i="2"/>
  <c r="Y109" i="2"/>
  <c r="Z109" i="2"/>
  <c r="AB109" i="2"/>
  <c r="AC109" i="2"/>
  <c r="Y99" i="2"/>
  <c r="Z99" i="2"/>
  <c r="AB99" i="2"/>
  <c r="AC99" i="2"/>
  <c r="Y95" i="2"/>
  <c r="Z95" i="2"/>
  <c r="AB95" i="2"/>
  <c r="AC95" i="2"/>
  <c r="Y91" i="2"/>
  <c r="Z91" i="2"/>
  <c r="AB91" i="2"/>
  <c r="AC91" i="2"/>
  <c r="Y83" i="2"/>
  <c r="Z83" i="2"/>
  <c r="AB83" i="2"/>
  <c r="AC83" i="2"/>
  <c r="Y79" i="2"/>
  <c r="Z79" i="2"/>
  <c r="AB79" i="2"/>
  <c r="AC79" i="2"/>
  <c r="Y75" i="2"/>
  <c r="Z75" i="2"/>
  <c r="AB75" i="2"/>
  <c r="AC75" i="2"/>
  <c r="Y73" i="2"/>
  <c r="Z73" i="2"/>
  <c r="AB73" i="2"/>
  <c r="AC73" i="2"/>
  <c r="Y67" i="2"/>
  <c r="Z67" i="2"/>
  <c r="AB67" i="2"/>
  <c r="AC67" i="2"/>
  <c r="Y65" i="2"/>
  <c r="Z65" i="2"/>
  <c r="AB65" i="2"/>
  <c r="AC65" i="2"/>
  <c r="Y57" i="2"/>
  <c r="Z57" i="2"/>
  <c r="AB57" i="2"/>
  <c r="AC57" i="2"/>
  <c r="Y40" i="2"/>
  <c r="Z40" i="2"/>
  <c r="AB40" i="2"/>
  <c r="AC40" i="2"/>
  <c r="Y32" i="2"/>
  <c r="Z32" i="2"/>
  <c r="AB32" i="2"/>
  <c r="AC32" i="2"/>
  <c r="Y30" i="2"/>
  <c r="Z30" i="2"/>
  <c r="AB30" i="2"/>
  <c r="AC30" i="2"/>
  <c r="Y21" i="2"/>
  <c r="Z21" i="2"/>
  <c r="AB21" i="2"/>
  <c r="AC21" i="2"/>
  <c r="Y538" i="2"/>
  <c r="Z538" i="2"/>
  <c r="AB538" i="2"/>
  <c r="AC538" i="2"/>
  <c r="Y530" i="2"/>
  <c r="Z530" i="2"/>
  <c r="AB530" i="2"/>
  <c r="AC530" i="2"/>
  <c r="Y522" i="2"/>
  <c r="Z522" i="2"/>
  <c r="AB522" i="2"/>
  <c r="AC522" i="2"/>
  <c r="Y514" i="2"/>
  <c r="Z514" i="2"/>
  <c r="AB514" i="2"/>
  <c r="AC514" i="2"/>
  <c r="Y506" i="2"/>
  <c r="Z506" i="2"/>
  <c r="AB506" i="2"/>
  <c r="AC506" i="2"/>
  <c r="Y498" i="2"/>
  <c r="Z498" i="2"/>
  <c r="AB498" i="2"/>
  <c r="AC498" i="2"/>
  <c r="Y490" i="2"/>
  <c r="Z490" i="2"/>
  <c r="AB490" i="2"/>
  <c r="AC490" i="2"/>
  <c r="Y482" i="2"/>
  <c r="Z482" i="2"/>
  <c r="AB482" i="2"/>
  <c r="AC482" i="2"/>
  <c r="Y474" i="2"/>
  <c r="Z474" i="2"/>
  <c r="AB474" i="2"/>
  <c r="AC474" i="2"/>
  <c r="Y466" i="2"/>
  <c r="Z466" i="2"/>
  <c r="AB466" i="2"/>
  <c r="AC466" i="2"/>
  <c r="Y537" i="2"/>
  <c r="Z537" i="2"/>
  <c r="AB537" i="2"/>
  <c r="AC537" i="2"/>
  <c r="Y529" i="2"/>
  <c r="Z529" i="2"/>
  <c r="AB529" i="2"/>
  <c r="AC529" i="2"/>
  <c r="Y521" i="2"/>
  <c r="Z521" i="2"/>
  <c r="AB521" i="2"/>
  <c r="AC521" i="2"/>
  <c r="Y513" i="2"/>
  <c r="Z513" i="2"/>
  <c r="AB513" i="2"/>
  <c r="AC513" i="2"/>
  <c r="Y505" i="2"/>
  <c r="Z505" i="2"/>
  <c r="AB505" i="2"/>
  <c r="AC505" i="2"/>
  <c r="Y497" i="2"/>
  <c r="Z497" i="2"/>
  <c r="AB497" i="2"/>
  <c r="AC497" i="2"/>
  <c r="Y489" i="2"/>
  <c r="Z489" i="2"/>
  <c r="AB489" i="2"/>
  <c r="AC489" i="2"/>
  <c r="Y481" i="2"/>
  <c r="Z481" i="2"/>
  <c r="AB481" i="2"/>
  <c r="AC481" i="2"/>
  <c r="Y473" i="2"/>
  <c r="Z473" i="2"/>
  <c r="AB473" i="2"/>
  <c r="AC473" i="2"/>
  <c r="Y465" i="2"/>
  <c r="Z465" i="2"/>
  <c r="AB465" i="2"/>
  <c r="AC465" i="2"/>
  <c r="Y456" i="2"/>
  <c r="Z456" i="2"/>
  <c r="AB456" i="2"/>
  <c r="AC456" i="2"/>
  <c r="Y448" i="2"/>
  <c r="Z448" i="2"/>
  <c r="AB448" i="2"/>
  <c r="AC448" i="2"/>
  <c r="Y440" i="2"/>
  <c r="Z440" i="2"/>
  <c r="AB440" i="2"/>
  <c r="AC440" i="2"/>
  <c r="Y432" i="2"/>
  <c r="Z432" i="2"/>
  <c r="AB432" i="2"/>
  <c r="AC432" i="2"/>
  <c r="Y424" i="2"/>
  <c r="Z424" i="2"/>
  <c r="AB424" i="2"/>
  <c r="AC424" i="2"/>
  <c r="Y416" i="2"/>
  <c r="Z416" i="2"/>
  <c r="AB416" i="2"/>
  <c r="AC416" i="2"/>
  <c r="Y461" i="2"/>
  <c r="Z461" i="2"/>
  <c r="AB461" i="2"/>
  <c r="AC461" i="2"/>
  <c r="Y453" i="2"/>
  <c r="Z453" i="2"/>
  <c r="AB453" i="2"/>
  <c r="AC453" i="2"/>
  <c r="Y445" i="2"/>
  <c r="Z445" i="2"/>
  <c r="AB445" i="2"/>
  <c r="AC445" i="2"/>
  <c r="Y437" i="2"/>
  <c r="Z437" i="2"/>
  <c r="AB437" i="2"/>
  <c r="AC437" i="2"/>
  <c r="Y429" i="2"/>
  <c r="Z429" i="2"/>
  <c r="AB429" i="2"/>
  <c r="AC429" i="2"/>
  <c r="Y421" i="2"/>
  <c r="Z421" i="2"/>
  <c r="AB421" i="2"/>
  <c r="AC421" i="2"/>
  <c r="Y407" i="2"/>
  <c r="Z407" i="2"/>
  <c r="AB407" i="2"/>
  <c r="AC407" i="2"/>
  <c r="Y399" i="2"/>
  <c r="Z399" i="2"/>
  <c r="AB399" i="2"/>
  <c r="AC399" i="2"/>
  <c r="Y391" i="2"/>
  <c r="Z391" i="2"/>
  <c r="AB391" i="2"/>
  <c r="AC391" i="2"/>
  <c r="Y404" i="2"/>
  <c r="Z404" i="2"/>
  <c r="AB404" i="2"/>
  <c r="AC404" i="2"/>
  <c r="Y396" i="2"/>
  <c r="Z396" i="2"/>
  <c r="AB396" i="2"/>
  <c r="AC396" i="2"/>
  <c r="Y386" i="2"/>
  <c r="Z386" i="2"/>
  <c r="AB386" i="2"/>
  <c r="AC386" i="2"/>
  <c r="Y368" i="2"/>
  <c r="Z368" i="2"/>
  <c r="AB368" i="2"/>
  <c r="AC368" i="2"/>
  <c r="Y351" i="2"/>
  <c r="Z351" i="2"/>
  <c r="AB351" i="2"/>
  <c r="AC351" i="2"/>
  <c r="Y343" i="2"/>
  <c r="Z343" i="2"/>
  <c r="AB343" i="2"/>
  <c r="AC343" i="2"/>
  <c r="Y335" i="2"/>
  <c r="Z335" i="2"/>
  <c r="AB335" i="2"/>
  <c r="AC335" i="2"/>
  <c r="Y327" i="2"/>
  <c r="Z327" i="2"/>
  <c r="AB327" i="2"/>
  <c r="AC327" i="2"/>
  <c r="Y319" i="2"/>
  <c r="Z319" i="2"/>
  <c r="AB319" i="2"/>
  <c r="AC319" i="2"/>
  <c r="Y311" i="2"/>
  <c r="Z311" i="2"/>
  <c r="AB311" i="2"/>
  <c r="AC311" i="2"/>
  <c r="Y303" i="2"/>
  <c r="Z303" i="2"/>
  <c r="AB303" i="2"/>
  <c r="AC303" i="2"/>
  <c r="Y295" i="2"/>
  <c r="Z295" i="2"/>
  <c r="AB295" i="2"/>
  <c r="AC295" i="2"/>
  <c r="Y287" i="2"/>
  <c r="Z287" i="2"/>
  <c r="AB287" i="2"/>
  <c r="AC287" i="2"/>
  <c r="Y279" i="2"/>
  <c r="Z279" i="2"/>
  <c r="AB279" i="2"/>
  <c r="AC279" i="2"/>
  <c r="Y387" i="2"/>
  <c r="Z387" i="2"/>
  <c r="AB387" i="2"/>
  <c r="AC387" i="2"/>
  <c r="Y374" i="2"/>
  <c r="Z374" i="2"/>
  <c r="AB374" i="2"/>
  <c r="AC374" i="2"/>
  <c r="Y358" i="2"/>
  <c r="Z358" i="2"/>
  <c r="AB358" i="2"/>
  <c r="AC358" i="2"/>
  <c r="Y384" i="2"/>
  <c r="Z384" i="2"/>
  <c r="AB384" i="2"/>
  <c r="AC384" i="2"/>
  <c r="Y372" i="2"/>
  <c r="Z372" i="2"/>
  <c r="AB372" i="2"/>
  <c r="AC372" i="2"/>
  <c r="Y356" i="2"/>
  <c r="Z356" i="2"/>
  <c r="AB356" i="2"/>
  <c r="AC356" i="2"/>
  <c r="Y346" i="2"/>
  <c r="Z346" i="2"/>
  <c r="AB346" i="2"/>
  <c r="AC346" i="2"/>
  <c r="Y338" i="2"/>
  <c r="Z338" i="2"/>
  <c r="AB338" i="2"/>
  <c r="AC338" i="2"/>
  <c r="Y330" i="2"/>
  <c r="Z330" i="2"/>
  <c r="AB330" i="2"/>
  <c r="AC330" i="2"/>
  <c r="Y322" i="2"/>
  <c r="Z322" i="2"/>
  <c r="AB322" i="2"/>
  <c r="AC322" i="2"/>
  <c r="Y314" i="2"/>
  <c r="Z314" i="2"/>
  <c r="AB314" i="2"/>
  <c r="AC314" i="2"/>
  <c r="Y306" i="2"/>
  <c r="Z306" i="2"/>
  <c r="AB306" i="2"/>
  <c r="AC306" i="2"/>
  <c r="Y298" i="2"/>
  <c r="Z298" i="2"/>
  <c r="AB298" i="2"/>
  <c r="AC298" i="2"/>
  <c r="Y290" i="2"/>
  <c r="Z290" i="2"/>
  <c r="AB290" i="2"/>
  <c r="AC290" i="2"/>
  <c r="Y282" i="2"/>
  <c r="Z282" i="2"/>
  <c r="AB282" i="2"/>
  <c r="AC282" i="2"/>
  <c r="Y274" i="2"/>
  <c r="Z274" i="2"/>
  <c r="AB274" i="2"/>
  <c r="AC274" i="2"/>
  <c r="Y363" i="2"/>
  <c r="Z363" i="2"/>
  <c r="AB363" i="2"/>
  <c r="AC363" i="2"/>
  <c r="Y269" i="2"/>
  <c r="Z269" i="2"/>
  <c r="AB269" i="2"/>
  <c r="AC269" i="2"/>
  <c r="Y261" i="2"/>
  <c r="Z261" i="2"/>
  <c r="AB261" i="2"/>
  <c r="AC261" i="2"/>
  <c r="Y253" i="2"/>
  <c r="Z253" i="2"/>
  <c r="AB253" i="2"/>
  <c r="AC253" i="2"/>
  <c r="Y245" i="2"/>
  <c r="Z245" i="2"/>
  <c r="AB245" i="2"/>
  <c r="AC245" i="2"/>
  <c r="Y237" i="2"/>
  <c r="Z237" i="2"/>
  <c r="AB237" i="2"/>
  <c r="AC237" i="2"/>
  <c r="Y229" i="2"/>
  <c r="Z229" i="2"/>
  <c r="AB229" i="2"/>
  <c r="AC229" i="2"/>
  <c r="Y385" i="2"/>
  <c r="Z385" i="2"/>
  <c r="AB385" i="2"/>
  <c r="AC385" i="2"/>
  <c r="Y220" i="2"/>
  <c r="Z220" i="2"/>
  <c r="AB220" i="2"/>
  <c r="AC220" i="2"/>
  <c r="Y208" i="2"/>
  <c r="Z208" i="2"/>
  <c r="AB208" i="2"/>
  <c r="AC208" i="2"/>
  <c r="Y192" i="2"/>
  <c r="Z192" i="2"/>
  <c r="AB192" i="2"/>
  <c r="AC192" i="2"/>
  <c r="Y207" i="2"/>
  <c r="Z207" i="2"/>
  <c r="AB207" i="2"/>
  <c r="AC207" i="2"/>
  <c r="Y191" i="2"/>
  <c r="Z191" i="2"/>
  <c r="AB191" i="2"/>
  <c r="AC191" i="2"/>
  <c r="Y184" i="2"/>
  <c r="Z184" i="2"/>
  <c r="AB184" i="2"/>
  <c r="AC184" i="2"/>
  <c r="Y176" i="2"/>
  <c r="Z176" i="2"/>
  <c r="AB176" i="2"/>
  <c r="AC176" i="2"/>
  <c r="Y168" i="2"/>
  <c r="Z168" i="2"/>
  <c r="AB168" i="2"/>
  <c r="AC168" i="2"/>
  <c r="Y160" i="2"/>
  <c r="Z160" i="2"/>
  <c r="AB160" i="2"/>
  <c r="AC160" i="2"/>
  <c r="Y152" i="2"/>
  <c r="Z152" i="2"/>
  <c r="AB152" i="2"/>
  <c r="AC152" i="2"/>
  <c r="Y370" i="2"/>
  <c r="Z370" i="2"/>
  <c r="AB370" i="2"/>
  <c r="AC370" i="2"/>
  <c r="Y204" i="2"/>
  <c r="Z204" i="2"/>
  <c r="AB204" i="2"/>
  <c r="AC204" i="2"/>
  <c r="Y35" i="2"/>
  <c r="Z35" i="2"/>
  <c r="AB35" i="2"/>
  <c r="AC35" i="2"/>
  <c r="Y46" i="2"/>
  <c r="Z46" i="2"/>
  <c r="AB46" i="2"/>
  <c r="AC46" i="2"/>
  <c r="Y120" i="2"/>
  <c r="Z120" i="2"/>
  <c r="AB120" i="2"/>
  <c r="AC120" i="2"/>
  <c r="Y128" i="2"/>
  <c r="Z128" i="2"/>
  <c r="AB128" i="2"/>
  <c r="AC128" i="2"/>
  <c r="Y136" i="2"/>
  <c r="Z136" i="2"/>
  <c r="AB136" i="2"/>
  <c r="AC136" i="2"/>
  <c r="Y144" i="2"/>
  <c r="Z144" i="2"/>
  <c r="AB144" i="2"/>
  <c r="AC144" i="2"/>
  <c r="Y228" i="2"/>
  <c r="Z228" i="2"/>
  <c r="AB228" i="2"/>
  <c r="AC228" i="2"/>
  <c r="Y260" i="2"/>
  <c r="Z260" i="2"/>
  <c r="AB260" i="2"/>
  <c r="AC260" i="2"/>
  <c r="Y104" i="2"/>
  <c r="Z104" i="2"/>
  <c r="AB104" i="2"/>
  <c r="AC104" i="2"/>
  <c r="Y119" i="2"/>
  <c r="Z119" i="2"/>
  <c r="AB119" i="2"/>
  <c r="AC119" i="2"/>
  <c r="Y127" i="2"/>
  <c r="Z127" i="2"/>
  <c r="AB127" i="2"/>
  <c r="AC127" i="2"/>
  <c r="Y135" i="2"/>
  <c r="Z135" i="2"/>
  <c r="AB135" i="2"/>
  <c r="AC135" i="2"/>
  <c r="Y143" i="2"/>
  <c r="Z143" i="2"/>
  <c r="AB143" i="2"/>
  <c r="AC143" i="2"/>
  <c r="Y195" i="2"/>
  <c r="Z195" i="2"/>
  <c r="AB195" i="2"/>
  <c r="AC195" i="2"/>
  <c r="Y215" i="2"/>
  <c r="Z215" i="2"/>
  <c r="AB215" i="2"/>
  <c r="AC215" i="2"/>
  <c r="Y242" i="2"/>
  <c r="Z242" i="2"/>
  <c r="AB242" i="2"/>
  <c r="AC242" i="2"/>
  <c r="Y37" i="2"/>
  <c r="Z37" i="2"/>
  <c r="AB37" i="2"/>
  <c r="AC37" i="2"/>
  <c r="Y43" i="2"/>
  <c r="Z43" i="2"/>
  <c r="AB43" i="2"/>
  <c r="AC43" i="2"/>
  <c r="Y49" i="2"/>
  <c r="Z49" i="2"/>
  <c r="AB49" i="2"/>
  <c r="AC49" i="2"/>
  <c r="Y151" i="2"/>
  <c r="Z151" i="2"/>
  <c r="AB151" i="2"/>
  <c r="AC151" i="2"/>
  <c r="Y159" i="2"/>
  <c r="Z159" i="2"/>
  <c r="AB159" i="2"/>
  <c r="AC159" i="2"/>
  <c r="Y167" i="2"/>
  <c r="Z167" i="2"/>
  <c r="AB167" i="2"/>
  <c r="AC167" i="2"/>
  <c r="Y175" i="2"/>
  <c r="Z175" i="2"/>
  <c r="AB175" i="2"/>
  <c r="AC175" i="2"/>
  <c r="Y183" i="2"/>
  <c r="Z183" i="2"/>
  <c r="AB183" i="2"/>
  <c r="AC183" i="2"/>
  <c r="Y224" i="2"/>
  <c r="Z224" i="2"/>
  <c r="AB224" i="2"/>
  <c r="AC224" i="2"/>
  <c r="Y256" i="2"/>
  <c r="Z256" i="2"/>
  <c r="AB256" i="2"/>
  <c r="AC256" i="2"/>
  <c r="Y214" i="2"/>
  <c r="Z214" i="2"/>
  <c r="AB214" i="2"/>
  <c r="AC214" i="2"/>
  <c r="Y150" i="2"/>
  <c r="Z150" i="2"/>
  <c r="AB150" i="2"/>
  <c r="AC150" i="2"/>
  <c r="Y162" i="2"/>
  <c r="Z162" i="2"/>
  <c r="AB162" i="2"/>
  <c r="AC162" i="2"/>
  <c r="Y172" i="2"/>
  <c r="Z172" i="2"/>
  <c r="AB172" i="2"/>
  <c r="AC172" i="2"/>
  <c r="Y182" i="2"/>
  <c r="Z182" i="2"/>
  <c r="AB182" i="2"/>
  <c r="AC182" i="2"/>
  <c r="Y198" i="2"/>
  <c r="Z198" i="2"/>
  <c r="AB198" i="2"/>
  <c r="AC198" i="2"/>
  <c r="Y217" i="2"/>
  <c r="Z217" i="2"/>
  <c r="AB217" i="2"/>
  <c r="AC217" i="2"/>
  <c r="Y201" i="2"/>
  <c r="Z201" i="2"/>
  <c r="AB201" i="2"/>
  <c r="AC201" i="2"/>
  <c r="Y355" i="2"/>
  <c r="Z355" i="2"/>
  <c r="AB355" i="2"/>
  <c r="AC355" i="2"/>
  <c r="Y225" i="2"/>
  <c r="Z225" i="2"/>
  <c r="AB225" i="2"/>
  <c r="AC225" i="2"/>
  <c r="Y235" i="2"/>
  <c r="Z235" i="2"/>
  <c r="AB235" i="2"/>
  <c r="AC235" i="2"/>
  <c r="Y247" i="2"/>
  <c r="Z247" i="2"/>
  <c r="AB247" i="2"/>
  <c r="AC247" i="2"/>
  <c r="Y257" i="2"/>
  <c r="Z257" i="2"/>
  <c r="AB257" i="2"/>
  <c r="AC257" i="2"/>
  <c r="Y267" i="2"/>
  <c r="Z267" i="2"/>
  <c r="AB267" i="2"/>
  <c r="AC267" i="2"/>
  <c r="Y378" i="2"/>
  <c r="Z378" i="2"/>
  <c r="AB378" i="2"/>
  <c r="AC378" i="2"/>
  <c r="Y278" i="2"/>
  <c r="Z278" i="2"/>
  <c r="AB278" i="2"/>
  <c r="AC278" i="2"/>
  <c r="Y288" i="2"/>
  <c r="Z288" i="2"/>
  <c r="AB288" i="2"/>
  <c r="AC288" i="2"/>
  <c r="Y300" i="2"/>
  <c r="Z300" i="2"/>
  <c r="AB300" i="2"/>
  <c r="AC300" i="2"/>
  <c r="Y310" i="2"/>
  <c r="Z310" i="2"/>
  <c r="AB310" i="2"/>
  <c r="AC310" i="2"/>
  <c r="Y320" i="2"/>
  <c r="Z320" i="2"/>
  <c r="AB320" i="2"/>
  <c r="AC320" i="2"/>
  <c r="Y332" i="2"/>
  <c r="Z332" i="2"/>
  <c r="AB332" i="2"/>
  <c r="AC332" i="2"/>
  <c r="Y342" i="2"/>
  <c r="Z342" i="2"/>
  <c r="AB342" i="2"/>
  <c r="AC342" i="2"/>
  <c r="Y352" i="2"/>
  <c r="Z352" i="2"/>
  <c r="AB352" i="2"/>
  <c r="AC352" i="2"/>
  <c r="Y373" i="2"/>
  <c r="Z373" i="2"/>
  <c r="AB373" i="2"/>
  <c r="AC373" i="2"/>
  <c r="Y411" i="2"/>
  <c r="Z411" i="2"/>
  <c r="AB411" i="2"/>
  <c r="AC411" i="2"/>
  <c r="Y367" i="2"/>
  <c r="Z367" i="2"/>
  <c r="AB367" i="2"/>
  <c r="AC367" i="2"/>
  <c r="Y273" i="2"/>
  <c r="Z273" i="2"/>
  <c r="AB273" i="2"/>
  <c r="AC273" i="2"/>
  <c r="Y283" i="2"/>
  <c r="Z283" i="2"/>
  <c r="AB283" i="2"/>
  <c r="AC283" i="2"/>
  <c r="Y293" i="2"/>
  <c r="Z293" i="2"/>
  <c r="AB293" i="2"/>
  <c r="AC293" i="2"/>
  <c r="Y305" i="2"/>
  <c r="Z305" i="2"/>
  <c r="AB305" i="2"/>
  <c r="AC305" i="2"/>
  <c r="Y315" i="2"/>
  <c r="Z315" i="2"/>
  <c r="AB315" i="2"/>
  <c r="AC315" i="2"/>
  <c r="Y325" i="2"/>
  <c r="Z325" i="2"/>
  <c r="AB325" i="2"/>
  <c r="AC325" i="2"/>
  <c r="Y337" i="2"/>
  <c r="Z337" i="2"/>
  <c r="AB337" i="2"/>
  <c r="AC337" i="2"/>
  <c r="Y347" i="2"/>
  <c r="Z347" i="2"/>
  <c r="AB347" i="2"/>
  <c r="AC347" i="2"/>
  <c r="Y361" i="2"/>
  <c r="Z361" i="2"/>
  <c r="AB361" i="2"/>
  <c r="AC361" i="2"/>
  <c r="Y390" i="2"/>
  <c r="Z390" i="2"/>
  <c r="AB390" i="2"/>
  <c r="AC390" i="2"/>
  <c r="Y400" i="2"/>
  <c r="Z400" i="2"/>
  <c r="AB400" i="2"/>
  <c r="AC400" i="2"/>
  <c r="Y419" i="2"/>
  <c r="Z419" i="2"/>
  <c r="AB419" i="2"/>
  <c r="AC419" i="2"/>
  <c r="Y401" i="2"/>
  <c r="Z401" i="2"/>
  <c r="AB401" i="2"/>
  <c r="AC401" i="2"/>
  <c r="Y413" i="2"/>
  <c r="Z413" i="2"/>
  <c r="AB413" i="2"/>
  <c r="AC413" i="2"/>
  <c r="Y427" i="2"/>
  <c r="Z427" i="2"/>
  <c r="AB427" i="2"/>
  <c r="AC427" i="2"/>
  <c r="Y439" i="2"/>
  <c r="Z439" i="2"/>
  <c r="AB439" i="2"/>
  <c r="AC439" i="2"/>
  <c r="Y449" i="2"/>
  <c r="Z449" i="2"/>
  <c r="AB449" i="2"/>
  <c r="AC449" i="2"/>
  <c r="Y459" i="2"/>
  <c r="Z459" i="2"/>
  <c r="AB459" i="2"/>
  <c r="AC459" i="2"/>
  <c r="Y418" i="2"/>
  <c r="Z418" i="2"/>
  <c r="AB418" i="2"/>
  <c r="AC418" i="2"/>
  <c r="Y428" i="2"/>
  <c r="Z428" i="2"/>
  <c r="AB428" i="2"/>
  <c r="AC428" i="2"/>
  <c r="Y438" i="2"/>
  <c r="Z438" i="2"/>
  <c r="AB438" i="2"/>
  <c r="AC438" i="2"/>
  <c r="Y450" i="2"/>
  <c r="Z450" i="2"/>
  <c r="AB450" i="2"/>
  <c r="AC450" i="2"/>
  <c r="Y460" i="2"/>
  <c r="Z460" i="2"/>
  <c r="AB460" i="2"/>
  <c r="AC460" i="2"/>
  <c r="Y471" i="2"/>
  <c r="Z471" i="2"/>
  <c r="AB471" i="2"/>
  <c r="AC471" i="2"/>
  <c r="Y483" i="2"/>
  <c r="Z483" i="2"/>
  <c r="AB483" i="2"/>
  <c r="AC483" i="2"/>
  <c r="Y493" i="2"/>
  <c r="Z493" i="2"/>
  <c r="AB493" i="2"/>
  <c r="AC493" i="2"/>
  <c r="Y503" i="2"/>
  <c r="Z503" i="2"/>
  <c r="AB503" i="2"/>
  <c r="AC503" i="2"/>
  <c r="Y515" i="2"/>
  <c r="Z515" i="2"/>
  <c r="AB515" i="2"/>
  <c r="AC515" i="2"/>
  <c r="Y525" i="2"/>
  <c r="Z525" i="2"/>
  <c r="AB525" i="2"/>
  <c r="AC525" i="2"/>
  <c r="Y535" i="2"/>
  <c r="Z535" i="2"/>
  <c r="AB535" i="2"/>
  <c r="AC535" i="2"/>
  <c r="Y468" i="2"/>
  <c r="Z468" i="2"/>
  <c r="AB468" i="2"/>
  <c r="AC468" i="2"/>
  <c r="Y478" i="2"/>
  <c r="Z478" i="2"/>
  <c r="AB478" i="2"/>
  <c r="AC478" i="2"/>
  <c r="Y488" i="2"/>
  <c r="Z488" i="2"/>
  <c r="AB488" i="2"/>
  <c r="AC488" i="2"/>
  <c r="Y500" i="2"/>
  <c r="Z500" i="2"/>
  <c r="AB500" i="2"/>
  <c r="AC500" i="2"/>
  <c r="Y510" i="2"/>
  <c r="Z510" i="2"/>
  <c r="AB510" i="2"/>
  <c r="AC510" i="2"/>
  <c r="Y520" i="2"/>
  <c r="Z520" i="2"/>
  <c r="AB520" i="2"/>
  <c r="AC520" i="2"/>
  <c r="Y532" i="2"/>
  <c r="Z532" i="2"/>
  <c r="AB532" i="2"/>
  <c r="AC532" i="2"/>
  <c r="Y241" i="2"/>
  <c r="Z241" i="2"/>
  <c r="AB241" i="2"/>
  <c r="AC241" i="2"/>
  <c r="Y251" i="2"/>
  <c r="Z251" i="2"/>
  <c r="AB251" i="2"/>
  <c r="AC251" i="2"/>
  <c r="Y263" i="2"/>
  <c r="Z263" i="2"/>
  <c r="AB263" i="2"/>
  <c r="AC263" i="2"/>
  <c r="Y354" i="2"/>
  <c r="Z354" i="2"/>
  <c r="AB354" i="2"/>
  <c r="AC354" i="2"/>
  <c r="Y272" i="2"/>
  <c r="Z272" i="2"/>
  <c r="AB272" i="2"/>
  <c r="AC272" i="2"/>
  <c r="Y284" i="2"/>
  <c r="Z284" i="2"/>
  <c r="AB284" i="2"/>
  <c r="AC284" i="2"/>
  <c r="Y294" i="2"/>
  <c r="Z294" i="2"/>
  <c r="AB294" i="2"/>
  <c r="AC294" i="2"/>
  <c r="Y304" i="2"/>
  <c r="Z304" i="2"/>
  <c r="AB304" i="2"/>
  <c r="AC304" i="2"/>
  <c r="Y316" i="2"/>
  <c r="Z316" i="2"/>
  <c r="AB316" i="2"/>
  <c r="AC316" i="2"/>
  <c r="Y326" i="2"/>
  <c r="Z326" i="2"/>
  <c r="AB326" i="2"/>
  <c r="AC326" i="2"/>
  <c r="Y336" i="2"/>
  <c r="Z336" i="2"/>
  <c r="AB336" i="2"/>
  <c r="AC336" i="2"/>
  <c r="Y348" i="2"/>
  <c r="Z348" i="2"/>
  <c r="AB348" i="2"/>
  <c r="AC348" i="2"/>
  <c r="Y364" i="2"/>
  <c r="Z364" i="2"/>
  <c r="AB364" i="2"/>
  <c r="AC364" i="2"/>
  <c r="Y381" i="2"/>
  <c r="Z381" i="2"/>
  <c r="AB381" i="2"/>
  <c r="AC381" i="2"/>
  <c r="Y359" i="2"/>
  <c r="Z359" i="2"/>
  <c r="AB359" i="2"/>
  <c r="AC359" i="2"/>
  <c r="Y382" i="2"/>
  <c r="Z382" i="2"/>
  <c r="AB382" i="2"/>
  <c r="AC382" i="2"/>
  <c r="Y277" i="2"/>
  <c r="Z277" i="2"/>
  <c r="AB277" i="2"/>
  <c r="AC277" i="2"/>
  <c r="Y289" i="2"/>
  <c r="Z289" i="2"/>
  <c r="AB289" i="2"/>
  <c r="AC289" i="2"/>
  <c r="Y299" i="2"/>
  <c r="Z299" i="2"/>
  <c r="AB299" i="2"/>
  <c r="AC299" i="2"/>
  <c r="Y309" i="2"/>
  <c r="Z309" i="2"/>
  <c r="AB309" i="2"/>
  <c r="AC309" i="2"/>
  <c r="Y321" i="2"/>
  <c r="Z321" i="2"/>
  <c r="AB321" i="2"/>
  <c r="AC321" i="2"/>
  <c r="Y331" i="2"/>
  <c r="Z331" i="2"/>
  <c r="AB331" i="2"/>
  <c r="AC331" i="2"/>
  <c r="Y341" i="2"/>
  <c r="Z341" i="2"/>
  <c r="AB341" i="2"/>
  <c r="AC341" i="2"/>
  <c r="Y353" i="2"/>
  <c r="Z353" i="2"/>
  <c r="AB353" i="2"/>
  <c r="AC353" i="2"/>
  <c r="Y376" i="2"/>
  <c r="Z376" i="2"/>
  <c r="AB376" i="2"/>
  <c r="AC376" i="2"/>
  <c r="Y394" i="2"/>
  <c r="Z394" i="2"/>
  <c r="AB394" i="2"/>
  <c r="AC394" i="2"/>
  <c r="Y406" i="2"/>
  <c r="Z406" i="2"/>
  <c r="AB406" i="2"/>
  <c r="AC406" i="2"/>
  <c r="Y395" i="2"/>
  <c r="Z395" i="2"/>
  <c r="AB395" i="2"/>
  <c r="AC395" i="2"/>
  <c r="Y405" i="2"/>
  <c r="Z405" i="2"/>
  <c r="AB405" i="2"/>
  <c r="AC405" i="2"/>
  <c r="Y423" i="2"/>
  <c r="Z423" i="2"/>
  <c r="AB423" i="2"/>
  <c r="AC423" i="2"/>
  <c r="Y433" i="2"/>
  <c r="Z433" i="2"/>
  <c r="AB433" i="2"/>
  <c r="AC433" i="2"/>
  <c r="Y443" i="2"/>
  <c r="Z443" i="2"/>
  <c r="AB443" i="2"/>
  <c r="AC443" i="2"/>
  <c r="Y455" i="2"/>
  <c r="Z455" i="2"/>
  <c r="AB455" i="2"/>
  <c r="AC455" i="2"/>
  <c r="Y412" i="2"/>
  <c r="Z412" i="2"/>
  <c r="AB412" i="2"/>
  <c r="AC412" i="2"/>
  <c r="Y422" i="2"/>
  <c r="Z422" i="2"/>
  <c r="AB422" i="2"/>
  <c r="AC422" i="2"/>
  <c r="Y434" i="2"/>
  <c r="Z434" i="2"/>
  <c r="AB434" i="2"/>
  <c r="AC434" i="2"/>
  <c r="Y444" i="2"/>
  <c r="Z444" i="2"/>
  <c r="AB444" i="2"/>
  <c r="AC444" i="2"/>
  <c r="Y454" i="2"/>
  <c r="Z454" i="2"/>
  <c r="AB454" i="2"/>
  <c r="AC454" i="2"/>
  <c r="Y467" i="2"/>
  <c r="Z467" i="2"/>
  <c r="AB467" i="2"/>
  <c r="AC467" i="2"/>
  <c r="Y477" i="2"/>
  <c r="Z477" i="2"/>
  <c r="AB477" i="2"/>
  <c r="AC477" i="2"/>
  <c r="Y487" i="2"/>
  <c r="Z487" i="2"/>
  <c r="AB487" i="2"/>
  <c r="AC487" i="2"/>
  <c r="Y499" i="2"/>
  <c r="Z499" i="2"/>
  <c r="AB499" i="2"/>
  <c r="AC499" i="2"/>
  <c r="Y509" i="2"/>
  <c r="Z509" i="2"/>
  <c r="AB509" i="2"/>
  <c r="AC509" i="2"/>
  <c r="Y519" i="2"/>
  <c r="Z519" i="2"/>
  <c r="AB519" i="2"/>
  <c r="AC519" i="2"/>
  <c r="Y531" i="2"/>
  <c r="Z531" i="2"/>
  <c r="AB531" i="2"/>
  <c r="AC531" i="2"/>
  <c r="Y462" i="2"/>
  <c r="Z462" i="2"/>
  <c r="AB462" i="2"/>
  <c r="AC462" i="2"/>
  <c r="Y472" i="2"/>
  <c r="Z472" i="2"/>
  <c r="AB472" i="2"/>
  <c r="AC472" i="2"/>
  <c r="Y484" i="2"/>
  <c r="Z484" i="2"/>
  <c r="AB484" i="2"/>
  <c r="AC484" i="2"/>
  <c r="Y494" i="2"/>
  <c r="Z494" i="2"/>
  <c r="AB494" i="2"/>
  <c r="AC494" i="2"/>
  <c r="Y504" i="2"/>
  <c r="Z504" i="2"/>
  <c r="AB504" i="2"/>
  <c r="AC504" i="2"/>
  <c r="Y516" i="2"/>
  <c r="Z516" i="2"/>
  <c r="AB516" i="2"/>
  <c r="AC516" i="2"/>
  <c r="Y526" i="2"/>
  <c r="Z526" i="2"/>
  <c r="AB526" i="2"/>
  <c r="AC526" i="2"/>
  <c r="Y536" i="2"/>
  <c r="Z536" i="2"/>
  <c r="AB536" i="2"/>
  <c r="AC536" i="2"/>
  <c r="L31" i="2"/>
  <c r="L38" i="2"/>
  <c r="P37" i="2"/>
  <c r="P39" i="2"/>
  <c r="P41" i="2"/>
  <c r="Y445" i="4"/>
  <c r="Z445" i="4"/>
  <c r="AB445" i="4"/>
  <c r="AC445" i="4"/>
  <c r="Y307" i="4"/>
  <c r="Z307" i="4"/>
  <c r="AB307" i="4"/>
  <c r="AC307" i="4"/>
  <c r="Y202" i="4"/>
  <c r="Z202" i="4"/>
  <c r="AB202" i="4"/>
  <c r="AC202" i="4"/>
  <c r="Y271" i="4"/>
  <c r="Z271" i="4"/>
  <c r="AB271" i="4"/>
  <c r="AC271" i="4"/>
  <c r="Y453" i="4"/>
  <c r="Z453" i="4"/>
  <c r="AB453" i="4"/>
  <c r="AC453" i="4"/>
  <c r="Y281" i="4"/>
  <c r="Z281" i="4"/>
  <c r="AB281" i="4"/>
  <c r="AC281" i="4"/>
  <c r="Y480" i="4"/>
  <c r="Z480" i="4"/>
  <c r="AB480" i="4"/>
  <c r="AC480" i="4"/>
  <c r="Y342" i="4"/>
  <c r="Z342" i="4"/>
  <c r="AB342" i="4"/>
  <c r="AC342" i="4"/>
  <c r="Y157" i="4"/>
  <c r="Z157" i="4"/>
  <c r="AB157" i="4"/>
  <c r="AC157" i="4"/>
  <c r="Y277" i="4"/>
  <c r="Z277" i="4"/>
  <c r="AB277" i="4"/>
  <c r="AC277" i="4"/>
  <c r="Y380" i="4"/>
  <c r="Z380" i="4"/>
  <c r="AB380" i="4"/>
  <c r="AC380" i="4"/>
  <c r="Y387" i="4"/>
  <c r="Z387" i="4"/>
  <c r="AB387" i="4"/>
  <c r="AC387" i="4"/>
  <c r="Y486" i="4"/>
  <c r="Z486" i="4"/>
  <c r="AB486" i="4"/>
  <c r="AC486" i="4"/>
  <c r="Y175" i="4"/>
  <c r="Z175" i="4"/>
  <c r="AB175" i="4"/>
  <c r="AC175" i="4"/>
  <c r="Y233" i="4"/>
  <c r="Z233" i="4"/>
  <c r="AB233" i="4"/>
  <c r="AC233" i="4"/>
  <c r="Y266" i="4"/>
  <c r="Z266" i="4"/>
  <c r="AB266" i="4"/>
  <c r="AC266" i="4"/>
  <c r="Y467" i="4"/>
  <c r="Z467" i="4"/>
  <c r="AB467" i="4"/>
  <c r="AC467" i="4"/>
  <c r="Y512" i="4"/>
  <c r="Z512" i="4"/>
  <c r="AB512" i="4"/>
  <c r="AC512" i="4"/>
  <c r="Y525" i="4"/>
  <c r="Z525" i="4"/>
  <c r="AB525" i="4"/>
  <c r="AC525" i="4"/>
  <c r="Y484" i="4"/>
  <c r="Z484" i="4"/>
  <c r="AB484" i="4"/>
  <c r="AC484" i="4"/>
  <c r="Y222" i="4"/>
  <c r="Z222" i="4"/>
  <c r="AB222" i="4"/>
  <c r="AC222" i="4"/>
  <c r="Y310" i="4"/>
  <c r="Z310" i="4"/>
  <c r="AB310" i="4"/>
  <c r="AC310" i="4"/>
  <c r="Y285" i="4"/>
  <c r="Z285" i="4"/>
  <c r="AB285" i="4"/>
  <c r="AC285" i="4"/>
  <c r="Y275" i="4"/>
  <c r="Z275" i="4"/>
  <c r="AB275" i="4"/>
  <c r="AC275" i="4"/>
  <c r="Y234" i="4"/>
  <c r="Z234" i="4"/>
  <c r="AB234" i="4"/>
  <c r="AC234" i="4"/>
  <c r="Y313" i="4"/>
  <c r="Z313" i="4"/>
  <c r="AB313" i="4"/>
  <c r="AC313" i="4"/>
  <c r="Y393" i="4"/>
  <c r="Z393" i="4"/>
  <c r="AB393" i="4"/>
  <c r="AC393" i="4"/>
  <c r="Y499" i="4"/>
  <c r="Z499" i="4"/>
  <c r="AB499" i="4"/>
  <c r="AC499" i="4"/>
  <c r="Y544" i="4"/>
  <c r="Z544" i="4"/>
  <c r="AB544" i="4"/>
  <c r="AC544" i="4"/>
  <c r="Y356" i="4"/>
  <c r="Z356" i="4"/>
  <c r="AB356" i="4"/>
  <c r="AC356" i="4"/>
  <c r="Y436" i="4"/>
  <c r="Z436" i="4"/>
  <c r="AB436" i="4"/>
  <c r="AC436" i="4"/>
  <c r="Y474" i="4"/>
  <c r="Z474" i="4"/>
  <c r="AB474" i="4"/>
  <c r="AC474" i="4"/>
  <c r="Y381" i="4"/>
  <c r="Z381" i="4"/>
  <c r="AB381" i="4"/>
  <c r="AC381" i="4"/>
  <c r="Y404" i="4"/>
  <c r="Z404" i="4"/>
  <c r="AB404" i="4"/>
  <c r="AC404" i="4"/>
  <c r="Y20" i="4"/>
  <c r="Z20" i="4"/>
  <c r="AB20" i="4"/>
  <c r="AC20" i="4"/>
  <c r="Y303" i="4"/>
  <c r="Z303" i="4"/>
  <c r="AB303" i="4"/>
  <c r="AC303" i="4"/>
  <c r="Y116" i="4"/>
  <c r="Z116" i="4"/>
  <c r="AB116" i="4"/>
  <c r="AC116" i="4"/>
  <c r="Y97" i="4"/>
  <c r="Z97" i="4"/>
  <c r="AB97" i="4"/>
  <c r="AC97" i="4"/>
  <c r="Y317" i="4"/>
  <c r="Z317" i="4"/>
  <c r="AB317" i="4"/>
  <c r="AC317" i="4"/>
  <c r="Y340" i="4"/>
  <c r="Z340" i="4"/>
  <c r="AB340" i="4"/>
  <c r="AC340" i="4"/>
  <c r="Y361" i="4"/>
  <c r="Z361" i="4"/>
  <c r="AB361" i="4"/>
  <c r="AC361" i="4"/>
  <c r="Y341" i="4"/>
  <c r="Z341" i="4"/>
  <c r="AB341" i="4"/>
  <c r="AC341" i="4"/>
  <c r="Y419" i="4"/>
  <c r="Z419" i="4"/>
  <c r="AB419" i="4"/>
  <c r="AC419" i="4"/>
  <c r="Y396" i="4"/>
  <c r="Z396" i="4"/>
  <c r="AB396" i="4"/>
  <c r="AC396" i="4"/>
  <c r="Y23" i="4"/>
  <c r="Z23" i="4"/>
  <c r="AB23" i="4"/>
  <c r="AC23" i="4"/>
  <c r="Y328" i="4"/>
  <c r="Z328" i="4"/>
  <c r="AB328" i="4"/>
  <c r="AC328" i="4"/>
  <c r="Y268" i="4"/>
  <c r="Z268" i="4"/>
  <c r="AB268" i="4"/>
  <c r="AC268" i="4"/>
  <c r="Y229" i="4"/>
  <c r="Z229" i="4"/>
  <c r="AB229" i="4"/>
  <c r="AC229" i="4"/>
  <c r="Y239" i="4"/>
  <c r="Z239" i="4"/>
  <c r="AB239" i="4"/>
  <c r="AC239" i="4"/>
  <c r="Y358" i="4"/>
  <c r="Z358" i="4"/>
  <c r="AB358" i="4"/>
  <c r="AC358" i="4"/>
  <c r="Y433" i="4"/>
  <c r="Z433" i="4"/>
  <c r="AB433" i="4"/>
  <c r="AC433" i="4"/>
  <c r="Y531" i="4"/>
  <c r="Z531" i="4"/>
  <c r="AB531" i="4"/>
  <c r="AC531" i="4"/>
  <c r="Y378" i="4"/>
  <c r="Z378" i="4"/>
  <c r="AB378" i="4"/>
  <c r="AC378" i="4"/>
  <c r="Y355" i="4"/>
  <c r="Z355" i="4"/>
  <c r="AB355" i="4"/>
  <c r="AC355" i="4"/>
  <c r="Y461" i="4"/>
  <c r="Z461" i="4"/>
  <c r="AB461" i="4"/>
  <c r="AC461" i="4"/>
  <c r="Y522" i="4"/>
  <c r="Z522" i="4"/>
  <c r="AB522" i="4"/>
  <c r="AC522" i="4"/>
  <c r="Y421" i="4"/>
  <c r="Z421" i="4"/>
  <c r="AB421" i="4"/>
  <c r="AC421" i="4"/>
  <c r="Y425" i="4"/>
  <c r="Z425" i="4"/>
  <c r="AB425" i="4"/>
  <c r="AC425" i="4"/>
  <c r="Y305" i="4"/>
  <c r="Z305" i="4"/>
  <c r="AB305" i="4"/>
  <c r="AC305" i="4"/>
  <c r="Y86" i="4"/>
  <c r="Z86" i="4"/>
  <c r="AB86" i="4"/>
  <c r="AC86" i="4"/>
  <c r="Y114" i="4"/>
  <c r="Z114" i="4"/>
  <c r="AB114" i="4"/>
  <c r="AC114" i="4"/>
  <c r="Y162" i="4"/>
  <c r="Z162" i="4"/>
  <c r="AB162" i="4"/>
  <c r="AC162" i="4"/>
  <c r="Y339" i="4"/>
  <c r="Z339" i="4"/>
  <c r="AB339" i="4"/>
  <c r="AC339" i="4"/>
  <c r="Y168" i="4"/>
  <c r="Z168" i="4"/>
  <c r="AB168" i="4"/>
  <c r="AC168" i="4"/>
  <c r="Y145" i="4"/>
  <c r="Z145" i="4"/>
  <c r="AB145" i="4"/>
  <c r="AC145" i="4"/>
  <c r="Y135" i="4"/>
  <c r="Z135" i="4"/>
  <c r="AB135" i="4"/>
  <c r="AC135" i="4"/>
  <c r="Y57" i="4"/>
  <c r="Z57" i="4"/>
  <c r="AB57" i="4"/>
  <c r="AC57" i="4"/>
  <c r="Y187" i="4"/>
  <c r="Z187" i="4"/>
  <c r="AB187" i="4"/>
  <c r="AC187" i="4"/>
  <c r="Y291" i="4"/>
  <c r="Z291" i="4"/>
  <c r="AB291" i="4"/>
  <c r="AC291" i="4"/>
  <c r="Y184" i="4"/>
  <c r="Z184" i="4"/>
  <c r="AB184" i="4"/>
  <c r="AC184" i="4"/>
  <c r="Y89" i="4"/>
  <c r="Z89" i="4"/>
  <c r="AB89" i="4"/>
  <c r="AC89" i="4"/>
  <c r="Y199" i="4"/>
  <c r="Z199" i="4"/>
  <c r="AB199" i="4"/>
  <c r="AC199" i="4"/>
  <c r="Y177" i="4"/>
  <c r="Z177" i="4"/>
  <c r="AB177" i="4"/>
  <c r="AC177" i="4"/>
  <c r="Y103" i="4"/>
  <c r="Z103" i="4"/>
  <c r="AB103" i="4"/>
  <c r="AC103" i="4"/>
  <c r="Y80" i="4"/>
  <c r="Z80" i="4"/>
  <c r="AB80" i="4"/>
  <c r="AC80" i="4"/>
  <c r="Y123" i="4"/>
  <c r="Z123" i="4"/>
  <c r="AB123" i="4"/>
  <c r="AC123" i="4"/>
  <c r="Y207" i="4"/>
  <c r="Z207" i="4"/>
  <c r="AB207" i="4"/>
  <c r="AC207" i="4"/>
  <c r="Y163" i="4"/>
  <c r="Z163" i="4"/>
  <c r="AB163" i="4"/>
  <c r="AC163" i="4"/>
  <c r="Y121" i="4"/>
  <c r="Z121" i="4"/>
  <c r="AB121" i="4"/>
  <c r="AC121" i="4"/>
  <c r="Y67" i="4"/>
  <c r="Z67" i="4"/>
  <c r="AB67" i="4"/>
  <c r="AC67" i="4"/>
  <c r="Y287" i="4"/>
  <c r="Z287" i="4"/>
  <c r="AB287" i="4"/>
  <c r="AC287" i="4"/>
  <c r="Y136" i="4"/>
  <c r="Z136" i="4"/>
  <c r="AB136" i="4"/>
  <c r="AC136" i="4"/>
  <c r="Y318" i="4"/>
  <c r="Z318" i="4"/>
  <c r="AB318" i="4"/>
  <c r="AC318" i="4"/>
  <c r="Y171" i="4"/>
  <c r="Z171" i="4"/>
  <c r="AB171" i="4"/>
  <c r="AC171" i="4"/>
  <c r="Y129" i="4"/>
  <c r="Z129" i="4"/>
  <c r="AB129" i="4"/>
  <c r="AC129" i="4"/>
  <c r="Y81" i="4"/>
  <c r="Z81" i="4"/>
  <c r="AB81" i="4"/>
  <c r="AC81" i="4"/>
  <c r="Y386" i="4"/>
  <c r="Z386" i="4"/>
  <c r="AB386" i="4"/>
  <c r="AC386" i="4"/>
  <c r="Y192" i="4"/>
  <c r="Z192" i="4"/>
  <c r="AB192" i="4"/>
  <c r="AC192" i="4"/>
  <c r="Y96" i="4"/>
  <c r="Z96" i="4"/>
  <c r="AB96" i="4"/>
  <c r="AC96" i="4"/>
  <c r="Y201" i="4"/>
  <c r="Z201" i="4"/>
  <c r="AB201" i="4"/>
  <c r="AC201" i="4"/>
  <c r="Y159" i="4"/>
  <c r="Z159" i="4"/>
  <c r="AB159" i="4"/>
  <c r="AC159" i="4"/>
  <c r="Y115" i="4"/>
  <c r="Z115" i="4"/>
  <c r="AB115" i="4"/>
  <c r="AC115" i="4"/>
  <c r="Y59" i="4"/>
  <c r="Z59" i="4"/>
  <c r="AB59" i="4"/>
  <c r="AC59" i="4"/>
  <c r="Y186" i="4"/>
  <c r="Z186" i="4"/>
  <c r="AB186" i="4"/>
  <c r="AC186" i="4"/>
  <c r="Y88" i="4"/>
  <c r="Z88" i="4"/>
  <c r="AB88" i="4"/>
  <c r="AC88" i="4"/>
  <c r="Y106" i="4"/>
  <c r="Z106" i="4"/>
  <c r="AB106" i="4"/>
  <c r="AC106" i="4"/>
  <c r="Y311" i="4"/>
  <c r="Z311" i="4"/>
  <c r="AB311" i="4"/>
  <c r="AC311" i="4"/>
  <c r="Y98" i="4"/>
  <c r="Z98" i="4"/>
  <c r="AB98" i="4"/>
  <c r="AC98" i="4"/>
  <c r="Y309" i="4"/>
  <c r="Z309" i="4"/>
  <c r="AB309" i="4"/>
  <c r="AC309" i="4"/>
  <c r="Y48" i="4"/>
  <c r="Z48" i="4"/>
  <c r="AB48" i="4"/>
  <c r="AC48" i="4"/>
  <c r="Y92" i="4"/>
  <c r="Z92" i="4"/>
  <c r="AB92" i="4"/>
  <c r="AC92" i="4"/>
  <c r="Y124" i="4"/>
  <c r="Z124" i="4"/>
  <c r="AB124" i="4"/>
  <c r="AC124" i="4"/>
  <c r="Y156" i="4"/>
  <c r="Z156" i="4"/>
  <c r="AB156" i="4"/>
  <c r="AC156" i="4"/>
  <c r="Y188" i="4"/>
  <c r="Z188" i="4"/>
  <c r="AB188" i="4"/>
  <c r="AC188" i="4"/>
  <c r="Y322" i="4"/>
  <c r="Z322" i="4"/>
  <c r="AB322" i="4"/>
  <c r="AC322" i="4"/>
  <c r="Y40" i="4"/>
  <c r="Z40" i="4"/>
  <c r="AB40" i="4"/>
  <c r="AC40" i="4"/>
  <c r="Y69" i="4"/>
  <c r="Z69" i="4"/>
  <c r="AB69" i="4"/>
  <c r="AC69" i="4"/>
  <c r="Y101" i="4"/>
  <c r="Z101" i="4"/>
  <c r="AB101" i="4"/>
  <c r="AC101" i="4"/>
  <c r="Y133" i="4"/>
  <c r="Z133" i="4"/>
  <c r="AB133" i="4"/>
  <c r="AC133" i="4"/>
  <c r="Y165" i="4"/>
  <c r="Z165" i="4"/>
  <c r="AB165" i="4"/>
  <c r="AC165" i="4"/>
  <c r="Y197" i="4"/>
  <c r="Z197" i="4"/>
  <c r="AB197" i="4"/>
  <c r="AC197" i="4"/>
  <c r="Y334" i="4"/>
  <c r="Z334" i="4"/>
  <c r="AB334" i="4"/>
  <c r="AC334" i="4"/>
  <c r="Y52" i="4"/>
  <c r="Z52" i="4"/>
  <c r="AB52" i="4"/>
  <c r="AC52" i="4"/>
  <c r="Y94" i="4"/>
  <c r="Z94" i="4"/>
  <c r="AB94" i="4"/>
  <c r="AC94" i="4"/>
  <c r="Y126" i="4"/>
  <c r="Z126" i="4"/>
  <c r="AB126" i="4"/>
  <c r="AC126" i="4"/>
  <c r="Y158" i="4"/>
  <c r="Z158" i="4"/>
  <c r="AB158" i="4"/>
  <c r="AC158" i="4"/>
  <c r="Y190" i="4"/>
  <c r="Z190" i="4"/>
  <c r="AB190" i="4"/>
  <c r="AC190" i="4"/>
  <c r="Y330" i="4"/>
  <c r="Z330" i="4"/>
  <c r="AB330" i="4"/>
  <c r="AC330" i="4"/>
  <c r="Y55" i="4"/>
  <c r="Z55" i="4"/>
  <c r="AB55" i="4"/>
  <c r="AC55" i="4"/>
  <c r="Y87" i="4"/>
  <c r="Z87" i="4"/>
  <c r="AB87" i="4"/>
  <c r="AC87" i="4"/>
  <c r="Y58" i="4"/>
  <c r="Z58" i="4"/>
  <c r="AB58" i="4"/>
  <c r="AC58" i="4"/>
  <c r="Y238" i="4"/>
  <c r="Z238" i="4"/>
  <c r="AB238" i="4"/>
  <c r="AC238" i="4"/>
  <c r="Y289" i="4"/>
  <c r="Z289" i="4"/>
  <c r="AB289" i="4"/>
  <c r="AC289" i="4"/>
  <c r="Y284" i="4"/>
  <c r="Z284" i="4"/>
  <c r="AB284" i="4"/>
  <c r="AC284" i="4"/>
  <c r="Y256" i="4"/>
  <c r="Z256" i="4"/>
  <c r="AB256" i="4"/>
  <c r="AC256" i="4"/>
  <c r="Y219" i="4"/>
  <c r="Z219" i="4"/>
  <c r="AB219" i="4"/>
  <c r="AC219" i="4"/>
  <c r="Y400" i="4"/>
  <c r="Z400" i="4"/>
  <c r="AB400" i="4"/>
  <c r="AC400" i="4"/>
  <c r="Y46" i="4"/>
  <c r="Z46" i="4"/>
  <c r="AB46" i="4"/>
  <c r="AC46" i="4"/>
  <c r="Y262" i="4"/>
  <c r="Z262" i="4"/>
  <c r="AB262" i="4"/>
  <c r="AC262" i="4"/>
  <c r="Y225" i="4"/>
  <c r="Z225" i="4"/>
  <c r="AB225" i="4"/>
  <c r="AC225" i="4"/>
  <c r="Y28" i="4"/>
  <c r="Z28" i="4"/>
  <c r="AB28" i="4"/>
  <c r="AC28" i="4"/>
  <c r="Y12" i="4"/>
  <c r="Z12" i="4"/>
  <c r="AB12" i="4"/>
  <c r="AC12" i="4"/>
  <c r="Y26" i="4"/>
  <c r="Z26" i="4"/>
  <c r="AB26" i="4"/>
  <c r="AC26" i="4"/>
  <c r="Y10" i="4"/>
  <c r="Z10" i="4"/>
  <c r="AB10" i="4"/>
  <c r="AC10" i="4"/>
  <c r="Y18" i="4"/>
  <c r="Z18" i="4"/>
  <c r="AB18" i="4"/>
  <c r="AC18" i="4"/>
  <c r="Y324" i="4"/>
  <c r="Z324" i="4"/>
  <c r="AB324" i="4"/>
  <c r="AC324" i="4"/>
  <c r="Y34" i="4"/>
  <c r="Z34" i="4"/>
  <c r="AB34" i="4"/>
  <c r="AC34" i="4"/>
  <c r="Y19" i="4"/>
  <c r="Z19" i="4"/>
  <c r="AB19" i="4"/>
  <c r="AC19" i="4"/>
  <c r="Y25" i="4"/>
  <c r="Z25" i="4"/>
  <c r="AB25" i="4"/>
  <c r="AC25" i="4"/>
  <c r="Y542" i="4"/>
  <c r="Z542" i="4"/>
  <c r="AB542" i="4"/>
  <c r="AC542" i="4"/>
  <c r="Y510" i="4"/>
  <c r="Z510" i="4"/>
  <c r="AB510" i="4"/>
  <c r="AC510" i="4"/>
  <c r="Y478" i="4"/>
  <c r="Z478" i="4"/>
  <c r="AB478" i="4"/>
  <c r="AC478" i="4"/>
  <c r="Y529" i="4"/>
  <c r="Z529" i="4"/>
  <c r="AB529" i="4"/>
  <c r="AC529" i="4"/>
  <c r="Y497" i="4"/>
  <c r="Z497" i="4"/>
  <c r="AB497" i="4"/>
  <c r="AC497" i="4"/>
  <c r="Y465" i="4"/>
  <c r="Z465" i="4"/>
  <c r="AB465" i="4"/>
  <c r="AC465" i="4"/>
  <c r="Y444" i="4"/>
  <c r="Z444" i="4"/>
  <c r="AB444" i="4"/>
  <c r="AC444" i="4"/>
  <c r="Y428" i="4"/>
  <c r="Z428" i="4"/>
  <c r="AB428" i="4"/>
  <c r="AC428" i="4"/>
  <c r="Y391" i="4"/>
  <c r="Z391" i="4"/>
  <c r="AB391" i="4"/>
  <c r="AC391" i="4"/>
  <c r="Y359" i="4"/>
  <c r="Z359" i="4"/>
  <c r="AB359" i="4"/>
  <c r="AC359" i="4"/>
  <c r="Y372" i="4"/>
  <c r="Z372" i="4"/>
  <c r="AB372" i="4"/>
  <c r="AC372" i="4"/>
  <c r="Y350" i="4"/>
  <c r="Z350" i="4"/>
  <c r="AB350" i="4"/>
  <c r="AC350" i="4"/>
  <c r="Y540" i="4"/>
  <c r="Z540" i="4"/>
  <c r="AB540" i="4"/>
  <c r="AC540" i="4"/>
  <c r="Y508" i="4"/>
  <c r="Z508" i="4"/>
  <c r="AB508" i="4"/>
  <c r="AC508" i="4"/>
  <c r="Y476" i="4"/>
  <c r="Z476" i="4"/>
  <c r="AB476" i="4"/>
  <c r="AC476" i="4"/>
  <c r="Y527" i="4"/>
  <c r="Z527" i="4"/>
  <c r="AB527" i="4"/>
  <c r="AC527" i="4"/>
  <c r="Y495" i="4"/>
  <c r="Z495" i="4"/>
  <c r="AB495" i="4"/>
  <c r="AC495" i="4"/>
  <c r="Y463" i="4"/>
  <c r="Z463" i="4"/>
  <c r="AB463" i="4"/>
  <c r="AC463" i="4"/>
  <c r="Y113" i="4"/>
  <c r="Z113" i="4"/>
  <c r="AB113" i="4"/>
  <c r="AC113" i="4"/>
  <c r="Y42" i="4"/>
  <c r="Z42" i="4"/>
  <c r="AB42" i="4"/>
  <c r="AC42" i="4"/>
  <c r="Y418" i="4"/>
  <c r="Z418" i="4"/>
  <c r="AB418" i="4"/>
  <c r="AC418" i="4"/>
  <c r="Y73" i="4"/>
  <c r="Z73" i="4"/>
  <c r="AB73" i="4"/>
  <c r="AC73" i="4"/>
  <c r="Y195" i="4"/>
  <c r="Z195" i="4"/>
  <c r="AB195" i="4"/>
  <c r="AC195" i="4"/>
  <c r="Y153" i="4"/>
  <c r="Z153" i="4"/>
  <c r="AB153" i="4"/>
  <c r="AC153" i="4"/>
  <c r="Y111" i="4"/>
  <c r="Z111" i="4"/>
  <c r="AB111" i="4"/>
  <c r="AC111" i="4"/>
  <c r="Y51" i="4"/>
  <c r="Z51" i="4"/>
  <c r="AB51" i="4"/>
  <c r="AC51" i="4"/>
  <c r="Y194" i="4"/>
  <c r="Z194" i="4"/>
  <c r="AB194" i="4"/>
  <c r="AC194" i="4"/>
  <c r="Y104" i="4"/>
  <c r="Z104" i="4"/>
  <c r="AB104" i="4"/>
  <c r="AC104" i="4"/>
  <c r="Y203" i="4"/>
  <c r="Z203" i="4"/>
  <c r="AB203" i="4"/>
  <c r="AC203" i="4"/>
  <c r="Y161" i="4"/>
  <c r="Z161" i="4"/>
  <c r="AB161" i="4"/>
  <c r="AC161" i="4"/>
  <c r="Y119" i="4"/>
  <c r="Z119" i="4"/>
  <c r="AB119" i="4"/>
  <c r="AC119" i="4"/>
  <c r="Y65" i="4"/>
  <c r="Z65" i="4"/>
  <c r="AB65" i="4"/>
  <c r="AC65" i="4"/>
  <c r="Y32" i="4"/>
  <c r="Z32" i="4"/>
  <c r="AB32" i="4"/>
  <c r="AC32" i="4"/>
  <c r="Y176" i="4"/>
  <c r="Z176" i="4"/>
  <c r="AB176" i="4"/>
  <c r="AC176" i="4"/>
  <c r="Y56" i="4"/>
  <c r="Z56" i="4"/>
  <c r="AB56" i="4"/>
  <c r="AC56" i="4"/>
  <c r="Y191" i="4"/>
  <c r="Z191" i="4"/>
  <c r="AB191" i="4"/>
  <c r="AC191" i="4"/>
  <c r="Y147" i="4"/>
  <c r="Z147" i="4"/>
  <c r="AB147" i="4"/>
  <c r="AC147" i="4"/>
  <c r="Y105" i="4"/>
  <c r="Z105" i="4"/>
  <c r="AB105" i="4"/>
  <c r="AC105" i="4"/>
  <c r="Y320" i="4"/>
  <c r="Z320" i="4"/>
  <c r="AB320" i="4"/>
  <c r="AC320" i="4"/>
  <c r="Y170" i="4"/>
  <c r="Z170" i="4"/>
  <c r="AB170" i="4"/>
  <c r="AC170" i="4"/>
  <c r="Y154" i="4"/>
  <c r="Z154" i="4"/>
  <c r="AB154" i="4"/>
  <c r="AC154" i="4"/>
  <c r="Y90" i="4"/>
  <c r="Z90" i="4"/>
  <c r="AB90" i="4"/>
  <c r="AC90" i="4"/>
  <c r="Y146" i="4"/>
  <c r="Z146" i="4"/>
  <c r="AB146" i="4"/>
  <c r="AC146" i="4"/>
  <c r="Y82" i="4"/>
  <c r="Z82" i="4"/>
  <c r="AB82" i="4"/>
  <c r="AC82" i="4"/>
  <c r="Y269" i="4"/>
  <c r="Z269" i="4"/>
  <c r="AB269" i="4"/>
  <c r="AC269" i="4"/>
  <c r="Y64" i="4"/>
  <c r="Z64" i="4"/>
  <c r="AB64" i="4"/>
  <c r="AC64" i="4"/>
  <c r="Y100" i="4"/>
  <c r="Z100" i="4"/>
  <c r="AB100" i="4"/>
  <c r="AC100" i="4"/>
  <c r="Y132" i="4"/>
  <c r="Z132" i="4"/>
  <c r="AB132" i="4"/>
  <c r="AC132" i="4"/>
  <c r="Y164" i="4"/>
  <c r="Z164" i="4"/>
  <c r="AB164" i="4"/>
  <c r="AC164" i="4"/>
  <c r="Y196" i="4"/>
  <c r="Z196" i="4"/>
  <c r="AB196" i="4"/>
  <c r="AC196" i="4"/>
  <c r="Y43" i="4"/>
  <c r="Z43" i="4"/>
  <c r="AB43" i="4"/>
  <c r="AC43" i="4"/>
  <c r="Y45" i="4"/>
  <c r="Z45" i="4"/>
  <c r="AB45" i="4"/>
  <c r="AC45" i="4"/>
  <c r="Y77" i="4"/>
  <c r="Z77" i="4"/>
  <c r="AB77" i="4"/>
  <c r="AC77" i="4"/>
  <c r="Y109" i="4"/>
  <c r="Z109" i="4"/>
  <c r="AB109" i="4"/>
  <c r="AC109" i="4"/>
  <c r="Y141" i="4"/>
  <c r="Z141" i="4"/>
  <c r="AB141" i="4"/>
  <c r="AC141" i="4"/>
  <c r="Y173" i="4"/>
  <c r="Z173" i="4"/>
  <c r="AB173" i="4"/>
  <c r="AC173" i="4"/>
  <c r="Y205" i="4"/>
  <c r="Z205" i="4"/>
  <c r="AB205" i="4"/>
  <c r="AC205" i="4"/>
  <c r="Y249" i="4"/>
  <c r="Z249" i="4"/>
  <c r="AB249" i="4"/>
  <c r="AC249" i="4"/>
  <c r="Y68" i="4"/>
  <c r="Z68" i="4"/>
  <c r="AB68" i="4"/>
  <c r="AC68" i="4"/>
  <c r="Y102" i="4"/>
  <c r="Z102" i="4"/>
  <c r="AB102" i="4"/>
  <c r="AC102" i="4"/>
  <c r="Y134" i="4"/>
  <c r="Z134" i="4"/>
  <c r="AB134" i="4"/>
  <c r="AC134" i="4"/>
  <c r="Y166" i="4"/>
  <c r="Z166" i="4"/>
  <c r="AB166" i="4"/>
  <c r="AC166" i="4"/>
  <c r="Y198" i="4"/>
  <c r="Z198" i="4"/>
  <c r="AB198" i="4"/>
  <c r="AC198" i="4"/>
  <c r="Y336" i="4"/>
  <c r="Z336" i="4"/>
  <c r="AB336" i="4"/>
  <c r="AC336" i="4"/>
  <c r="Y63" i="4"/>
  <c r="Z63" i="4"/>
  <c r="AB63" i="4"/>
  <c r="AC63" i="4"/>
  <c r="Y95" i="4"/>
  <c r="Z95" i="4"/>
  <c r="AB95" i="4"/>
  <c r="AC95" i="4"/>
  <c r="Y50" i="4"/>
  <c r="Z50" i="4"/>
  <c r="AB50" i="4"/>
  <c r="AC50" i="4"/>
  <c r="Y254" i="4"/>
  <c r="Z254" i="4"/>
  <c r="AB254" i="4"/>
  <c r="AC254" i="4"/>
  <c r="Y217" i="4"/>
  <c r="Z217" i="4"/>
  <c r="AB217" i="4"/>
  <c r="AC217" i="4"/>
  <c r="Y392" i="4"/>
  <c r="Z392" i="4"/>
  <c r="AB392" i="4"/>
  <c r="AC392" i="4"/>
  <c r="Y272" i="4"/>
  <c r="Z272" i="4"/>
  <c r="AB272" i="4"/>
  <c r="AC272" i="4"/>
  <c r="Y237" i="4"/>
  <c r="Z237" i="4"/>
  <c r="AB237" i="4"/>
  <c r="AC237" i="4"/>
  <c r="Y70" i="4"/>
  <c r="Z70" i="4"/>
  <c r="AB70" i="4"/>
  <c r="AC70" i="4"/>
  <c r="Y214" i="4"/>
  <c r="Z214" i="4"/>
  <c r="AB214" i="4"/>
  <c r="AC214" i="4"/>
  <c r="Y278" i="4"/>
  <c r="Z278" i="4"/>
  <c r="AB278" i="4"/>
  <c r="AC278" i="4"/>
  <c r="Y245" i="4"/>
  <c r="Z245" i="4"/>
  <c r="AB245" i="4"/>
  <c r="AC245" i="4"/>
  <c r="Y17" i="4"/>
  <c r="Z17" i="4"/>
  <c r="AB17" i="4"/>
  <c r="AC17" i="4"/>
  <c r="Y332" i="4"/>
  <c r="Z332" i="4"/>
  <c r="AB332" i="4"/>
  <c r="AC332" i="4"/>
  <c r="Y24" i="4"/>
  <c r="Z24" i="4"/>
  <c r="AB24" i="4"/>
  <c r="AC24" i="4"/>
  <c r="Y8" i="4"/>
  <c r="Z8" i="4"/>
  <c r="AB8" i="4"/>
  <c r="AC8" i="4"/>
  <c r="Y16" i="4"/>
  <c r="Z16" i="4"/>
  <c r="AB16" i="4"/>
  <c r="AC16" i="4"/>
  <c r="Y316" i="4"/>
  <c r="Z316" i="4"/>
  <c r="AB316" i="4"/>
  <c r="AC316" i="4"/>
  <c r="Y33" i="4"/>
  <c r="Z33" i="4"/>
  <c r="AB33" i="4"/>
  <c r="AC33" i="4"/>
  <c r="Y36" i="4"/>
  <c r="Z36" i="4"/>
  <c r="AB36" i="4"/>
  <c r="AC36" i="4"/>
  <c r="Y21" i="4"/>
  <c r="Z21" i="4"/>
  <c r="AB21" i="4"/>
  <c r="AC21" i="4"/>
  <c r="Y534" i="4"/>
  <c r="Z534" i="4"/>
  <c r="AB534" i="4"/>
  <c r="AC534" i="4"/>
  <c r="Y502" i="4"/>
  <c r="Z502" i="4"/>
  <c r="AB502" i="4"/>
  <c r="AC502" i="4"/>
  <c r="Y470" i="4"/>
  <c r="Z470" i="4"/>
  <c r="AB470" i="4"/>
  <c r="AC470" i="4"/>
  <c r="Y521" i="4"/>
  <c r="Z521" i="4"/>
  <c r="AB521" i="4"/>
  <c r="AC521" i="4"/>
  <c r="Y489" i="4"/>
  <c r="Z489" i="4"/>
  <c r="AB489" i="4"/>
  <c r="AC489" i="4"/>
  <c r="Y454" i="4"/>
  <c r="Z454" i="4"/>
  <c r="AB454" i="4"/>
  <c r="AC454" i="4"/>
  <c r="Y459" i="4"/>
  <c r="Z459" i="4"/>
  <c r="AB459" i="4"/>
  <c r="AC459" i="4"/>
  <c r="Y415" i="4"/>
  <c r="Z415" i="4"/>
  <c r="AB415" i="4"/>
  <c r="AC415" i="4"/>
  <c r="Y383" i="4"/>
  <c r="Z383" i="4"/>
  <c r="AB383" i="4"/>
  <c r="AC383" i="4"/>
  <c r="Y351" i="4"/>
  <c r="Z351" i="4"/>
  <c r="AB351" i="4"/>
  <c r="AC351" i="4"/>
  <c r="Y344" i="4"/>
  <c r="Z344" i="4"/>
  <c r="AB344" i="4"/>
  <c r="AC344" i="4"/>
  <c r="Y335" i="4"/>
  <c r="Z335" i="4"/>
  <c r="AB335" i="4"/>
  <c r="AC335" i="4"/>
  <c r="Y532" i="4"/>
  <c r="Z532" i="4"/>
  <c r="AB532" i="4"/>
  <c r="AC532" i="4"/>
  <c r="Y500" i="4"/>
  <c r="Z500" i="4"/>
  <c r="AB500" i="4"/>
  <c r="AC500" i="4"/>
  <c r="Y468" i="4"/>
  <c r="Z468" i="4"/>
  <c r="AB468" i="4"/>
  <c r="AC468" i="4"/>
  <c r="Y519" i="4"/>
  <c r="Z519" i="4"/>
  <c r="AB519" i="4"/>
  <c r="AC519" i="4"/>
  <c r="Y487" i="4"/>
  <c r="Z487" i="4"/>
  <c r="AB487" i="4"/>
  <c r="AC487" i="4"/>
  <c r="Y447" i="4"/>
  <c r="Z447" i="4"/>
  <c r="AB447" i="4"/>
  <c r="AC447" i="4"/>
  <c r="Y144" i="4"/>
  <c r="Z144" i="4"/>
  <c r="AB144" i="4"/>
  <c r="AC144" i="4"/>
  <c r="Y312" i="4"/>
  <c r="Z312" i="4"/>
  <c r="AB312" i="4"/>
  <c r="AC312" i="4"/>
  <c r="Y209" i="4"/>
  <c r="Z209" i="4"/>
  <c r="AB209" i="4"/>
  <c r="AC209" i="4"/>
  <c r="Y200" i="4"/>
  <c r="Z200" i="4"/>
  <c r="AB200" i="4"/>
  <c r="AC200" i="4"/>
  <c r="Y326" i="4"/>
  <c r="Z326" i="4"/>
  <c r="AB326" i="4"/>
  <c r="AC326" i="4"/>
  <c r="Y185" i="4"/>
  <c r="Z185" i="4"/>
  <c r="AB185" i="4"/>
  <c r="AC185" i="4"/>
  <c r="Y143" i="4"/>
  <c r="Z143" i="4"/>
  <c r="AB143" i="4"/>
  <c r="AC143" i="4"/>
  <c r="Y99" i="4"/>
  <c r="Z99" i="4"/>
  <c r="AB99" i="4"/>
  <c r="AC99" i="4"/>
  <c r="Y38" i="4"/>
  <c r="Z38" i="4"/>
  <c r="AB38" i="4"/>
  <c r="AC38" i="4"/>
  <c r="Y178" i="4"/>
  <c r="Z178" i="4"/>
  <c r="AB178" i="4"/>
  <c r="AC178" i="4"/>
  <c r="Y72" i="4"/>
  <c r="Z72" i="4"/>
  <c r="AB72" i="4"/>
  <c r="AC72" i="4"/>
  <c r="Y193" i="4"/>
  <c r="Z193" i="4"/>
  <c r="AB193" i="4"/>
  <c r="AC193" i="4"/>
  <c r="Y151" i="4"/>
  <c r="Z151" i="4"/>
  <c r="AB151" i="4"/>
  <c r="AC151" i="4"/>
  <c r="Y107" i="4"/>
  <c r="Z107" i="4"/>
  <c r="AB107" i="4"/>
  <c r="AC107" i="4"/>
  <c r="Y49" i="4"/>
  <c r="Z49" i="4"/>
  <c r="AB49" i="4"/>
  <c r="AC49" i="4"/>
  <c r="Y338" i="4"/>
  <c r="Z338" i="4"/>
  <c r="AB338" i="4"/>
  <c r="AC338" i="4"/>
  <c r="Y160" i="4"/>
  <c r="Z160" i="4"/>
  <c r="AB160" i="4"/>
  <c r="AC160" i="4"/>
  <c r="Y442" i="4"/>
  <c r="Z442" i="4"/>
  <c r="AB442" i="4"/>
  <c r="AC442" i="4"/>
  <c r="Y179" i="4"/>
  <c r="Z179" i="4"/>
  <c r="AB179" i="4"/>
  <c r="AC179" i="4"/>
  <c r="Y137" i="4"/>
  <c r="Z137" i="4"/>
  <c r="AB137" i="4"/>
  <c r="AC137" i="4"/>
  <c r="Y91" i="4"/>
  <c r="Z91" i="4"/>
  <c r="AB91" i="4"/>
  <c r="AC91" i="4"/>
  <c r="Y314" i="4"/>
  <c r="Z314" i="4"/>
  <c r="AB314" i="4"/>
  <c r="AC314" i="4"/>
  <c r="Y152" i="4"/>
  <c r="Z152" i="4"/>
  <c r="AB152" i="4"/>
  <c r="AC152" i="4"/>
  <c r="Y138" i="4"/>
  <c r="Z138" i="4"/>
  <c r="AB138" i="4"/>
  <c r="AC138" i="4"/>
  <c r="Y74" i="4"/>
  <c r="Z74" i="4"/>
  <c r="AB74" i="4"/>
  <c r="AC74" i="4"/>
  <c r="Y130" i="4"/>
  <c r="Z130" i="4"/>
  <c r="AB130" i="4"/>
  <c r="AC130" i="4"/>
  <c r="Y60" i="4"/>
  <c r="Z60" i="4"/>
  <c r="AB60" i="4"/>
  <c r="AC60" i="4"/>
  <c r="Y394" i="4"/>
  <c r="Z394" i="4"/>
  <c r="AB394" i="4"/>
  <c r="AC394" i="4"/>
  <c r="Y76" i="4"/>
  <c r="Z76" i="4"/>
  <c r="AB76" i="4"/>
  <c r="AC76" i="4"/>
  <c r="Y108" i="4"/>
  <c r="Z108" i="4"/>
  <c r="AB108" i="4"/>
  <c r="AC108" i="4"/>
  <c r="Y140" i="4"/>
  <c r="Z140" i="4"/>
  <c r="AB140" i="4"/>
  <c r="AC140" i="4"/>
  <c r="Y172" i="4"/>
  <c r="Z172" i="4"/>
  <c r="AB172" i="4"/>
  <c r="AC172" i="4"/>
  <c r="Y204" i="4"/>
  <c r="Z204" i="4"/>
  <c r="AB204" i="4"/>
  <c r="AC204" i="4"/>
  <c r="Y213" i="4"/>
  <c r="Z213" i="4"/>
  <c r="AB213" i="4"/>
  <c r="AC213" i="4"/>
  <c r="Y53" i="4"/>
  <c r="Z53" i="4"/>
  <c r="AB53" i="4"/>
  <c r="AC53" i="4"/>
  <c r="Y85" i="4"/>
  <c r="Z85" i="4"/>
  <c r="AB85" i="4"/>
  <c r="AC85" i="4"/>
  <c r="Y117" i="4"/>
  <c r="Z117" i="4"/>
  <c r="AB117" i="4"/>
  <c r="AC117" i="4"/>
  <c r="Y149" i="4"/>
  <c r="Z149" i="4"/>
  <c r="AB149" i="4"/>
  <c r="AC149" i="4"/>
  <c r="Y181" i="4"/>
  <c r="Z181" i="4"/>
  <c r="AB181" i="4"/>
  <c r="AC181" i="4"/>
  <c r="Y211" i="4"/>
  <c r="Z211" i="4"/>
  <c r="AB211" i="4"/>
  <c r="AC211" i="4"/>
  <c r="Y282" i="4"/>
  <c r="Z282" i="4"/>
  <c r="AB282" i="4"/>
  <c r="AC282" i="4"/>
  <c r="Y78" i="4"/>
  <c r="Z78" i="4"/>
  <c r="AB78" i="4"/>
  <c r="AC78" i="4"/>
  <c r="Y110" i="4"/>
  <c r="Z110" i="4"/>
  <c r="AB110" i="4"/>
  <c r="AC110" i="4"/>
  <c r="Y142" i="4"/>
  <c r="Z142" i="4"/>
  <c r="AB142" i="4"/>
  <c r="AC142" i="4"/>
  <c r="Y174" i="4"/>
  <c r="Z174" i="4"/>
  <c r="AB174" i="4"/>
  <c r="AC174" i="4"/>
  <c r="Y206" i="4"/>
  <c r="Z206" i="4"/>
  <c r="AB206" i="4"/>
  <c r="AC206" i="4"/>
  <c r="Y41" i="4"/>
  <c r="Z41" i="4"/>
  <c r="AB41" i="4"/>
  <c r="AC41" i="4"/>
  <c r="Y71" i="4"/>
  <c r="Z71" i="4"/>
  <c r="AB71" i="4"/>
  <c r="AC71" i="4"/>
  <c r="Y227" i="4"/>
  <c r="Z227" i="4"/>
  <c r="AB227" i="4"/>
  <c r="AC227" i="4"/>
  <c r="Y39" i="4"/>
  <c r="Z39" i="4"/>
  <c r="AB39" i="4"/>
  <c r="AC39" i="4"/>
  <c r="Y270" i="4"/>
  <c r="Z270" i="4"/>
  <c r="AB270" i="4"/>
  <c r="AC270" i="4"/>
  <c r="Y235" i="4"/>
  <c r="Z235" i="4"/>
  <c r="AB235" i="4"/>
  <c r="AC235" i="4"/>
  <c r="Y224" i="4"/>
  <c r="Z224" i="4"/>
  <c r="AB224" i="4"/>
  <c r="AC224" i="4"/>
  <c r="Y298" i="4"/>
  <c r="Z298" i="4"/>
  <c r="AB298" i="4"/>
  <c r="AC298" i="4"/>
  <c r="Y259" i="4"/>
  <c r="Z259" i="4"/>
  <c r="AB259" i="4"/>
  <c r="AC259" i="4"/>
  <c r="Y62" i="4"/>
  <c r="Z62" i="4"/>
  <c r="AB62" i="4"/>
  <c r="AC62" i="4"/>
  <c r="Y230" i="4"/>
  <c r="Z230" i="4"/>
  <c r="AB230" i="4"/>
  <c r="AC230" i="4"/>
  <c r="Y362" i="4"/>
  <c r="Z362" i="4"/>
  <c r="AB362" i="4"/>
  <c r="AC362" i="4"/>
  <c r="Y267" i="4"/>
  <c r="Z267" i="4"/>
  <c r="AB267" i="4"/>
  <c r="AC267" i="4"/>
  <c r="Y15" i="4"/>
  <c r="Z15" i="4"/>
  <c r="AB15" i="4"/>
  <c r="AC15" i="4"/>
  <c r="Y308" i="4"/>
  <c r="Z308" i="4"/>
  <c r="AB308" i="4"/>
  <c r="AC308" i="4"/>
  <c r="Y22" i="4"/>
  <c r="Z22" i="4"/>
  <c r="AB22" i="4"/>
  <c r="AC22" i="4"/>
  <c r="Y30" i="4"/>
  <c r="Z30" i="4"/>
  <c r="AB30" i="4"/>
  <c r="AC30" i="4"/>
  <c r="Y14" i="4"/>
  <c r="Z14" i="4"/>
  <c r="AB14" i="4"/>
  <c r="AC14" i="4"/>
  <c r="E41" i="4"/>
  <c r="M30" i="4"/>
  <c r="P30" i="4"/>
  <c r="Y31" i="4"/>
  <c r="Z31" i="4"/>
  <c r="AB31" i="4"/>
  <c r="AC31" i="4"/>
  <c r="Y27" i="4"/>
  <c r="Z27" i="4"/>
  <c r="AB27" i="4"/>
  <c r="AC27" i="4"/>
  <c r="Y44" i="4"/>
  <c r="Z44" i="4"/>
  <c r="AB44" i="4"/>
  <c r="AC44" i="4"/>
  <c r="Y526" i="4"/>
  <c r="Z526" i="4"/>
  <c r="AB526" i="4"/>
  <c r="AC526" i="4"/>
  <c r="Y494" i="4"/>
  <c r="Z494" i="4"/>
  <c r="AB494" i="4"/>
  <c r="AC494" i="4"/>
  <c r="Y462" i="4"/>
  <c r="Z462" i="4"/>
  <c r="AB462" i="4"/>
  <c r="AC462" i="4"/>
  <c r="Y513" i="4"/>
  <c r="Z513" i="4"/>
  <c r="AB513" i="4"/>
  <c r="AC513" i="4"/>
  <c r="Y481" i="4"/>
  <c r="Z481" i="4"/>
  <c r="AB481" i="4"/>
  <c r="AC481" i="4"/>
  <c r="Y438" i="4"/>
  <c r="Z438" i="4"/>
  <c r="AB438" i="4"/>
  <c r="AC438" i="4"/>
  <c r="Y422" i="4"/>
  <c r="Z422" i="4"/>
  <c r="AB422" i="4"/>
  <c r="AC422" i="4"/>
  <c r="Y407" i="4"/>
  <c r="Z407" i="4"/>
  <c r="AB407" i="4"/>
  <c r="AC407" i="4"/>
  <c r="Y375" i="4"/>
  <c r="Z375" i="4"/>
  <c r="AB375" i="4"/>
  <c r="AC375" i="4"/>
  <c r="Y448" i="4"/>
  <c r="Z448" i="4"/>
  <c r="AB448" i="4"/>
  <c r="AC448" i="4"/>
  <c r="Y414" i="4"/>
  <c r="Z414" i="4"/>
  <c r="AB414" i="4"/>
  <c r="AC414" i="4"/>
  <c r="Y327" i="4"/>
  <c r="Z327" i="4"/>
  <c r="AB327" i="4"/>
  <c r="AC327" i="4"/>
  <c r="Y524" i="4"/>
  <c r="Z524" i="4"/>
  <c r="AB524" i="4"/>
  <c r="AC524" i="4"/>
  <c r="Y492" i="4"/>
  <c r="Z492" i="4"/>
  <c r="AB492" i="4"/>
  <c r="AC492" i="4"/>
  <c r="Y543" i="4"/>
  <c r="Z543" i="4"/>
  <c r="AB543" i="4"/>
  <c r="AC543" i="4"/>
  <c r="Y511" i="4"/>
  <c r="Z511" i="4"/>
  <c r="AB511" i="4"/>
  <c r="AC511" i="4"/>
  <c r="Y479" i="4"/>
  <c r="Z479" i="4"/>
  <c r="AB479" i="4"/>
  <c r="AC479" i="4"/>
  <c r="Y431" i="4"/>
  <c r="Z431" i="4"/>
  <c r="AB431" i="4"/>
  <c r="AC431" i="4"/>
  <c r="Y460" i="4"/>
  <c r="Z460" i="4"/>
  <c r="AB460" i="4"/>
  <c r="AC460" i="4"/>
  <c r="Y405" i="4"/>
  <c r="Z405" i="4"/>
  <c r="AB405" i="4"/>
  <c r="AC405" i="4"/>
  <c r="Y373" i="4"/>
  <c r="Z373" i="4"/>
  <c r="AB373" i="4"/>
  <c r="AC373" i="4"/>
  <c r="Y435" i="4"/>
  <c r="Z435" i="4"/>
  <c r="AB435" i="4"/>
  <c r="AC435" i="4"/>
  <c r="Y406" i="4"/>
  <c r="Z406" i="4"/>
  <c r="AB406" i="4"/>
  <c r="AC406" i="4"/>
  <c r="Y325" i="4"/>
  <c r="Z325" i="4"/>
  <c r="AB325" i="4"/>
  <c r="AC325" i="4"/>
  <c r="Y514" i="4"/>
  <c r="Z514" i="4"/>
  <c r="AB514" i="4"/>
  <c r="AC514" i="4"/>
  <c r="Y482" i="4"/>
  <c r="Z482" i="4"/>
  <c r="AB482" i="4"/>
  <c r="AC482" i="4"/>
  <c r="Y441" i="4"/>
  <c r="Z441" i="4"/>
  <c r="AB441" i="4"/>
  <c r="AC441" i="4"/>
  <c r="Y265" i="4"/>
  <c r="Z265" i="4"/>
  <c r="AB265" i="4"/>
  <c r="AC265" i="4"/>
  <c r="Y223" i="4"/>
  <c r="Z223" i="4"/>
  <c r="AB223" i="4"/>
  <c r="AC223" i="4"/>
  <c r="Y345" i="4"/>
  <c r="Z345" i="4"/>
  <c r="AB345" i="4"/>
  <c r="AC345" i="4"/>
  <c r="Y260" i="4"/>
  <c r="Z260" i="4"/>
  <c r="AB260" i="4"/>
  <c r="AC260" i="4"/>
  <c r="Y228" i="4"/>
  <c r="Z228" i="4"/>
  <c r="AB228" i="4"/>
  <c r="AC228" i="4"/>
  <c r="Y432" i="4"/>
  <c r="Z432" i="4"/>
  <c r="AB432" i="4"/>
  <c r="AC432" i="4"/>
  <c r="Y261" i="4"/>
  <c r="Z261" i="4"/>
  <c r="AB261" i="4"/>
  <c r="AC261" i="4"/>
  <c r="Y221" i="4"/>
  <c r="Z221" i="4"/>
  <c r="AB221" i="4"/>
  <c r="AC221" i="4"/>
  <c r="Y302" i="4"/>
  <c r="Z302" i="4"/>
  <c r="AB302" i="4"/>
  <c r="AC302" i="4"/>
  <c r="Y258" i="4"/>
  <c r="Z258" i="4"/>
  <c r="AB258" i="4"/>
  <c r="AC258" i="4"/>
  <c r="Y226" i="4"/>
  <c r="Z226" i="4"/>
  <c r="AB226" i="4"/>
  <c r="AC226" i="4"/>
  <c r="Y247" i="4"/>
  <c r="Z247" i="4"/>
  <c r="AB247" i="4"/>
  <c r="AC247" i="4"/>
  <c r="Y279" i="4"/>
  <c r="Z279" i="4"/>
  <c r="AB279" i="4"/>
  <c r="AC279" i="4"/>
  <c r="Y376" i="4"/>
  <c r="Z376" i="4"/>
  <c r="AB376" i="4"/>
  <c r="AC376" i="4"/>
  <c r="Y321" i="4"/>
  <c r="Z321" i="4"/>
  <c r="AB321" i="4"/>
  <c r="AC321" i="4"/>
  <c r="Y390" i="4"/>
  <c r="Z390" i="4"/>
  <c r="AB390" i="4"/>
  <c r="AC390" i="4"/>
  <c r="Y412" i="4"/>
  <c r="Z412" i="4"/>
  <c r="AB412" i="4"/>
  <c r="AC412" i="4"/>
  <c r="Y369" i="4"/>
  <c r="Z369" i="4"/>
  <c r="AB369" i="4"/>
  <c r="AC369" i="4"/>
  <c r="Y401" i="4"/>
  <c r="Z401" i="4"/>
  <c r="AB401" i="4"/>
  <c r="AC401" i="4"/>
  <c r="Y450" i="4"/>
  <c r="Z450" i="4"/>
  <c r="AB450" i="4"/>
  <c r="AC450" i="4"/>
  <c r="Y427" i="4"/>
  <c r="Z427" i="4"/>
  <c r="AB427" i="4"/>
  <c r="AC427" i="4"/>
  <c r="Y475" i="4"/>
  <c r="Z475" i="4"/>
  <c r="AB475" i="4"/>
  <c r="AC475" i="4"/>
  <c r="Y507" i="4"/>
  <c r="Z507" i="4"/>
  <c r="AB507" i="4"/>
  <c r="AC507" i="4"/>
  <c r="Y539" i="4"/>
  <c r="Z539" i="4"/>
  <c r="AB539" i="4"/>
  <c r="AC539" i="4"/>
  <c r="Y488" i="4"/>
  <c r="Z488" i="4"/>
  <c r="AB488" i="4"/>
  <c r="AC488" i="4"/>
  <c r="Y520" i="4"/>
  <c r="Z520" i="4"/>
  <c r="AB520" i="4"/>
  <c r="AC520" i="4"/>
  <c r="Y273" i="4"/>
  <c r="Z273" i="4"/>
  <c r="AB273" i="4"/>
  <c r="AC273" i="4"/>
  <c r="Y352" i="4"/>
  <c r="Z352" i="4"/>
  <c r="AB352" i="4"/>
  <c r="AC352" i="4"/>
  <c r="Y315" i="4"/>
  <c r="Z315" i="4"/>
  <c r="AB315" i="4"/>
  <c r="AC315" i="4"/>
  <c r="Y366" i="4"/>
  <c r="Z366" i="4"/>
  <c r="AB366" i="4"/>
  <c r="AC366" i="4"/>
  <c r="Y388" i="4"/>
  <c r="Z388" i="4"/>
  <c r="AB388" i="4"/>
  <c r="AC388" i="4"/>
  <c r="Y363" i="4"/>
  <c r="Z363" i="4"/>
  <c r="AB363" i="4"/>
  <c r="AC363" i="4"/>
  <c r="Y395" i="4"/>
  <c r="Z395" i="4"/>
  <c r="AB395" i="4"/>
  <c r="AC395" i="4"/>
  <c r="Y434" i="4"/>
  <c r="Z434" i="4"/>
  <c r="AB434" i="4"/>
  <c r="AC434" i="4"/>
  <c r="Y452" i="4"/>
  <c r="Z452" i="4"/>
  <c r="AB452" i="4"/>
  <c r="AC452" i="4"/>
  <c r="Y469" i="4"/>
  <c r="Z469" i="4"/>
  <c r="AB469" i="4"/>
  <c r="AC469" i="4"/>
  <c r="Y501" i="4"/>
  <c r="Z501" i="4"/>
  <c r="AB501" i="4"/>
  <c r="AC501" i="4"/>
  <c r="Y533" i="4"/>
  <c r="Z533" i="4"/>
  <c r="AB533" i="4"/>
  <c r="AC533" i="4"/>
  <c r="Y490" i="4"/>
  <c r="Z490" i="4"/>
  <c r="AB490" i="4"/>
  <c r="AC490" i="4"/>
  <c r="Y530" i="4"/>
  <c r="Z530" i="4"/>
  <c r="AB530" i="4"/>
  <c r="AC530" i="4"/>
  <c r="Y374" i="4"/>
  <c r="Z374" i="4"/>
  <c r="AB374" i="4"/>
  <c r="AC374" i="4"/>
  <c r="Y349" i="4"/>
  <c r="Z349" i="4"/>
  <c r="AB349" i="4"/>
  <c r="AC349" i="4"/>
  <c r="Y389" i="4"/>
  <c r="Z389" i="4"/>
  <c r="AB389" i="4"/>
  <c r="AC389" i="4"/>
  <c r="Y440" i="4"/>
  <c r="Z440" i="4"/>
  <c r="AB440" i="4"/>
  <c r="AC440" i="4"/>
  <c r="Y471" i="4"/>
  <c r="Z471" i="4"/>
  <c r="AB471" i="4"/>
  <c r="AC471" i="4"/>
  <c r="Y516" i="4"/>
  <c r="Z516" i="4"/>
  <c r="AB516" i="4"/>
  <c r="AC516" i="4"/>
  <c r="Y367" i="4"/>
  <c r="Z367" i="4"/>
  <c r="AB367" i="4"/>
  <c r="AC367" i="4"/>
  <c r="Y473" i="4"/>
  <c r="Z473" i="4"/>
  <c r="AB473" i="4"/>
  <c r="AC473" i="4"/>
  <c r="Y518" i="4"/>
  <c r="Z518" i="4"/>
  <c r="AB518" i="4"/>
  <c r="AC518" i="4"/>
  <c r="Y35" i="4"/>
  <c r="Z35" i="4"/>
  <c r="AB35" i="4"/>
  <c r="AC35" i="4"/>
  <c r="Y210" i="4"/>
  <c r="Z210" i="4"/>
  <c r="AB210" i="4"/>
  <c r="AC210" i="4"/>
  <c r="Y246" i="4"/>
  <c r="Z246" i="4"/>
  <c r="AB246" i="4"/>
  <c r="AC246" i="4"/>
  <c r="Y240" i="4"/>
  <c r="Z240" i="4"/>
  <c r="AB240" i="4"/>
  <c r="AC240" i="4"/>
  <c r="Y66" i="4"/>
  <c r="Z66" i="4"/>
  <c r="AB66" i="4"/>
  <c r="AC66" i="4"/>
  <c r="Y182" i="4"/>
  <c r="Z182" i="4"/>
  <c r="AB182" i="4"/>
  <c r="AC182" i="4"/>
  <c r="Y216" i="4"/>
  <c r="Z216" i="4"/>
  <c r="AB216" i="4"/>
  <c r="AC216" i="4"/>
  <c r="Y125" i="4"/>
  <c r="Z125" i="4"/>
  <c r="AB125" i="4"/>
  <c r="AC125" i="4"/>
  <c r="Y295" i="4"/>
  <c r="Z295" i="4"/>
  <c r="AB295" i="4"/>
  <c r="AC295" i="4"/>
  <c r="Y84" i="4"/>
  <c r="Z84" i="4"/>
  <c r="AB84" i="4"/>
  <c r="AC84" i="4"/>
  <c r="Y370" i="4"/>
  <c r="Z370" i="4"/>
  <c r="AB370" i="4"/>
  <c r="AC370" i="4"/>
  <c r="Y75" i="4"/>
  <c r="Z75" i="4"/>
  <c r="AB75" i="4"/>
  <c r="AC75" i="4"/>
  <c r="Y128" i="4"/>
  <c r="Z128" i="4"/>
  <c r="AB128" i="4"/>
  <c r="AC128" i="4"/>
  <c r="Y139" i="4"/>
  <c r="Z139" i="4"/>
  <c r="AB139" i="4"/>
  <c r="AC139" i="4"/>
  <c r="Y354" i="4"/>
  <c r="Z354" i="4"/>
  <c r="AB354" i="4"/>
  <c r="AC354" i="4"/>
  <c r="Y283" i="4"/>
  <c r="Z283" i="4"/>
  <c r="AB283" i="4"/>
  <c r="AC283" i="4"/>
  <c r="Y167" i="4"/>
  <c r="Z167" i="4"/>
  <c r="AB167" i="4"/>
  <c r="AC167" i="4"/>
  <c r="Y368" i="4"/>
  <c r="Z368" i="4"/>
  <c r="AB368" i="4"/>
  <c r="AC368" i="4"/>
  <c r="Y253" i="4"/>
  <c r="Z253" i="4"/>
  <c r="AB253" i="4"/>
  <c r="AC253" i="4"/>
  <c r="Y215" i="4"/>
  <c r="Z215" i="4"/>
  <c r="AB215" i="4"/>
  <c r="AC215" i="4"/>
  <c r="Y290" i="4"/>
  <c r="Z290" i="4"/>
  <c r="AB290" i="4"/>
  <c r="AC290" i="4"/>
  <c r="Y252" i="4"/>
  <c r="Z252" i="4"/>
  <c r="AB252" i="4"/>
  <c r="AC252" i="4"/>
  <c r="Y220" i="4"/>
  <c r="Z220" i="4"/>
  <c r="AB220" i="4"/>
  <c r="AC220" i="4"/>
  <c r="Y360" i="4"/>
  <c r="Z360" i="4"/>
  <c r="AB360" i="4"/>
  <c r="AC360" i="4"/>
  <c r="Y251" i="4"/>
  <c r="Z251" i="4"/>
  <c r="AB251" i="4"/>
  <c r="AC251" i="4"/>
  <c r="Y402" i="4"/>
  <c r="Z402" i="4"/>
  <c r="AB402" i="4"/>
  <c r="AC402" i="4"/>
  <c r="Y286" i="4"/>
  <c r="Z286" i="4"/>
  <c r="AB286" i="4"/>
  <c r="AC286" i="4"/>
  <c r="Y250" i="4"/>
  <c r="Z250" i="4"/>
  <c r="AB250" i="4"/>
  <c r="AC250" i="4"/>
  <c r="Y218" i="4"/>
  <c r="Z218" i="4"/>
  <c r="AB218" i="4"/>
  <c r="AC218" i="4"/>
  <c r="Y255" i="4"/>
  <c r="Z255" i="4"/>
  <c r="AB255" i="4"/>
  <c r="AC255" i="4"/>
  <c r="Y292" i="4"/>
  <c r="Z292" i="4"/>
  <c r="AB292" i="4"/>
  <c r="AC292" i="4"/>
  <c r="Y408" i="4"/>
  <c r="Z408" i="4"/>
  <c r="AB408" i="4"/>
  <c r="AC408" i="4"/>
  <c r="Y329" i="4"/>
  <c r="Z329" i="4"/>
  <c r="AB329" i="4"/>
  <c r="AC329" i="4"/>
  <c r="Y424" i="4"/>
  <c r="Z424" i="4"/>
  <c r="AB424" i="4"/>
  <c r="AC424" i="4"/>
  <c r="Y457" i="4"/>
  <c r="Z457" i="4"/>
  <c r="AB457" i="4"/>
  <c r="AC457" i="4"/>
  <c r="Y377" i="4"/>
  <c r="Z377" i="4"/>
  <c r="AB377" i="4"/>
  <c r="AC377" i="4"/>
  <c r="Y409" i="4"/>
  <c r="Z409" i="4"/>
  <c r="AB409" i="4"/>
  <c r="AC409" i="4"/>
  <c r="Y423" i="4"/>
  <c r="Z423" i="4"/>
  <c r="AB423" i="4"/>
  <c r="AC423" i="4"/>
  <c r="Y439" i="4"/>
  <c r="Z439" i="4"/>
  <c r="AB439" i="4"/>
  <c r="AC439" i="4"/>
  <c r="Y483" i="4"/>
  <c r="Z483" i="4"/>
  <c r="AB483" i="4"/>
  <c r="AC483" i="4"/>
  <c r="Y515" i="4"/>
  <c r="Z515" i="4"/>
  <c r="AB515" i="4"/>
  <c r="AC515" i="4"/>
  <c r="Y464" i="4"/>
  <c r="Z464" i="4"/>
  <c r="AB464" i="4"/>
  <c r="AC464" i="4"/>
  <c r="Y496" i="4"/>
  <c r="Z496" i="4"/>
  <c r="AB496" i="4"/>
  <c r="AC496" i="4"/>
  <c r="Y528" i="4"/>
  <c r="Z528" i="4"/>
  <c r="AB528" i="4"/>
  <c r="AC528" i="4"/>
  <c r="Y280" i="4"/>
  <c r="Z280" i="4"/>
  <c r="AB280" i="4"/>
  <c r="AC280" i="4"/>
  <c r="Y384" i="4"/>
  <c r="Z384" i="4"/>
  <c r="AB384" i="4"/>
  <c r="AC384" i="4"/>
  <c r="Y323" i="4"/>
  <c r="Z323" i="4"/>
  <c r="AB323" i="4"/>
  <c r="AC323" i="4"/>
  <c r="Y398" i="4"/>
  <c r="Z398" i="4"/>
  <c r="AB398" i="4"/>
  <c r="AC398" i="4"/>
  <c r="Y420" i="4"/>
  <c r="Z420" i="4"/>
  <c r="AB420" i="4"/>
  <c r="AC420" i="4"/>
  <c r="Y371" i="4"/>
  <c r="Z371" i="4"/>
  <c r="AB371" i="4"/>
  <c r="AC371" i="4"/>
  <c r="Y403" i="4"/>
  <c r="Z403" i="4"/>
  <c r="AB403" i="4"/>
  <c r="AC403" i="4"/>
  <c r="Y456" i="4"/>
  <c r="Z456" i="4"/>
  <c r="AB456" i="4"/>
  <c r="AC456" i="4"/>
  <c r="Y430" i="4"/>
  <c r="Z430" i="4"/>
  <c r="AB430" i="4"/>
  <c r="AC430" i="4"/>
  <c r="Y477" i="4"/>
  <c r="Z477" i="4"/>
  <c r="AB477" i="4"/>
  <c r="AC477" i="4"/>
  <c r="Y509" i="4"/>
  <c r="Z509" i="4"/>
  <c r="AB509" i="4"/>
  <c r="AC509" i="4"/>
  <c r="Y541" i="4"/>
  <c r="Z541" i="4"/>
  <c r="AB541" i="4"/>
  <c r="AC541" i="4"/>
  <c r="Y498" i="4"/>
  <c r="Z498" i="4"/>
  <c r="AB498" i="4"/>
  <c r="AC498" i="4"/>
  <c r="Y538" i="4"/>
  <c r="Z538" i="4"/>
  <c r="AB538" i="4"/>
  <c r="AC538" i="4"/>
  <c r="Y343" i="4"/>
  <c r="Z343" i="4"/>
  <c r="AB343" i="4"/>
  <c r="AC343" i="4"/>
  <c r="Y357" i="4"/>
  <c r="Z357" i="4"/>
  <c r="AB357" i="4"/>
  <c r="AC357" i="4"/>
  <c r="Y397" i="4"/>
  <c r="Z397" i="4"/>
  <c r="AB397" i="4"/>
  <c r="AC397" i="4"/>
  <c r="Y443" i="4"/>
  <c r="Z443" i="4"/>
  <c r="AB443" i="4"/>
  <c r="AC443" i="4"/>
  <c r="Y503" i="4"/>
  <c r="Z503" i="4"/>
  <c r="AB503" i="4"/>
  <c r="AC503" i="4"/>
  <c r="Y319" i="4"/>
  <c r="Z319" i="4"/>
  <c r="AB319" i="4"/>
  <c r="AC319" i="4"/>
  <c r="Y399" i="4"/>
  <c r="Z399" i="4"/>
  <c r="AB399" i="4"/>
  <c r="AC399" i="4"/>
  <c r="Y505" i="4"/>
  <c r="Z505" i="4"/>
  <c r="AB505" i="4"/>
  <c r="AC505" i="4"/>
  <c r="Y7" i="4"/>
  <c r="Z7" i="4"/>
  <c r="AB7" i="4"/>
  <c r="AC7" i="4"/>
  <c r="Y11" i="4"/>
  <c r="Z11" i="4"/>
  <c r="AB11" i="4"/>
  <c r="AC11" i="4"/>
  <c r="Y13" i="4"/>
  <c r="Z13" i="4"/>
  <c r="AB13" i="4"/>
  <c r="AC13" i="4"/>
  <c r="Y54" i="4"/>
  <c r="Z54" i="4"/>
  <c r="AB54" i="4"/>
  <c r="AC54" i="4"/>
  <c r="Y257" i="4"/>
  <c r="Z257" i="4"/>
  <c r="AB257" i="4"/>
  <c r="AC257" i="4"/>
  <c r="Y79" i="4"/>
  <c r="Z79" i="4"/>
  <c r="AB79" i="4"/>
  <c r="AC79" i="4"/>
  <c r="Y150" i="4"/>
  <c r="Z150" i="4"/>
  <c r="AB150" i="4"/>
  <c r="AC150" i="4"/>
  <c r="Y299" i="4"/>
  <c r="Z299" i="4"/>
  <c r="AB299" i="4"/>
  <c r="AC299" i="4"/>
  <c r="Y93" i="4"/>
  <c r="Z93" i="4"/>
  <c r="AB93" i="4"/>
  <c r="AC93" i="4"/>
  <c r="Y180" i="4"/>
  <c r="Z180" i="4"/>
  <c r="AB180" i="4"/>
  <c r="AC180" i="4"/>
  <c r="Y232" i="4"/>
  <c r="Z232" i="4"/>
  <c r="AB232" i="4"/>
  <c r="AC232" i="4"/>
  <c r="Y122" i="4"/>
  <c r="Z122" i="4"/>
  <c r="AB122" i="4"/>
  <c r="AC122" i="4"/>
  <c r="Y127" i="4"/>
  <c r="Z127" i="4"/>
  <c r="AB127" i="4"/>
  <c r="AC127" i="4"/>
  <c r="Y208" i="4"/>
  <c r="Z208" i="4"/>
  <c r="AB208" i="4"/>
  <c r="AC208" i="4"/>
  <c r="Y183" i="4"/>
  <c r="Z183" i="4"/>
  <c r="AB183" i="4"/>
  <c r="AC183" i="4"/>
  <c r="Y83" i="4"/>
  <c r="Z83" i="4"/>
  <c r="AB83" i="4"/>
  <c r="AC83" i="4"/>
  <c r="Y306" i="4"/>
  <c r="Z306" i="4"/>
  <c r="AB306" i="4"/>
  <c r="AC306" i="4"/>
  <c r="Y304" i="4"/>
  <c r="Z304" i="4"/>
  <c r="AB304" i="4"/>
  <c r="AC304" i="4"/>
  <c r="Y243" i="4"/>
  <c r="Z243" i="4"/>
  <c r="AB243" i="4"/>
  <c r="AC243" i="4"/>
  <c r="Y301" i="4"/>
  <c r="Z301" i="4"/>
  <c r="AB301" i="4"/>
  <c r="AC301" i="4"/>
  <c r="Y276" i="4"/>
  <c r="Z276" i="4"/>
  <c r="AB276" i="4"/>
  <c r="AC276" i="4"/>
  <c r="Y244" i="4"/>
  <c r="Z244" i="4"/>
  <c r="AB244" i="4"/>
  <c r="AC244" i="4"/>
  <c r="Y212" i="4"/>
  <c r="Z212" i="4"/>
  <c r="AB212" i="4"/>
  <c r="AC212" i="4"/>
  <c r="Y300" i="4"/>
  <c r="Z300" i="4"/>
  <c r="AB300" i="4"/>
  <c r="AC300" i="4"/>
  <c r="Y241" i="4"/>
  <c r="Z241" i="4"/>
  <c r="AB241" i="4"/>
  <c r="AC241" i="4"/>
  <c r="Y297" i="4"/>
  <c r="Z297" i="4"/>
  <c r="AB297" i="4"/>
  <c r="AC297" i="4"/>
  <c r="Y274" i="4"/>
  <c r="Z274" i="4"/>
  <c r="AB274" i="4"/>
  <c r="AC274" i="4"/>
  <c r="Y242" i="4"/>
  <c r="Z242" i="4"/>
  <c r="AB242" i="4"/>
  <c r="AC242" i="4"/>
  <c r="Y231" i="4"/>
  <c r="Z231" i="4"/>
  <c r="AB231" i="4"/>
  <c r="AC231" i="4"/>
  <c r="Y263" i="4"/>
  <c r="Z263" i="4"/>
  <c r="AB263" i="4"/>
  <c r="AC263" i="4"/>
  <c r="Y346" i="4"/>
  <c r="Z346" i="4"/>
  <c r="AB346" i="4"/>
  <c r="AC346" i="4"/>
  <c r="Y451" i="4"/>
  <c r="Z451" i="4"/>
  <c r="AB451" i="4"/>
  <c r="AC451" i="4"/>
  <c r="Y337" i="4"/>
  <c r="Z337" i="4"/>
  <c r="AB337" i="4"/>
  <c r="AC337" i="4"/>
  <c r="Y348" i="4"/>
  <c r="Z348" i="4"/>
  <c r="AB348" i="4"/>
  <c r="AC348" i="4"/>
  <c r="Y353" i="4"/>
  <c r="Z353" i="4"/>
  <c r="AB353" i="4"/>
  <c r="AC353" i="4"/>
  <c r="Y385" i="4"/>
  <c r="Z385" i="4"/>
  <c r="AB385" i="4"/>
  <c r="AC385" i="4"/>
  <c r="Y417" i="4"/>
  <c r="Z417" i="4"/>
  <c r="AB417" i="4"/>
  <c r="AC417" i="4"/>
  <c r="Y429" i="4"/>
  <c r="Z429" i="4"/>
  <c r="AB429" i="4"/>
  <c r="AC429" i="4"/>
  <c r="Y455" i="4"/>
  <c r="Z455" i="4"/>
  <c r="AB455" i="4"/>
  <c r="AC455" i="4"/>
  <c r="Y491" i="4"/>
  <c r="Z491" i="4"/>
  <c r="AB491" i="4"/>
  <c r="AC491" i="4"/>
  <c r="Y523" i="4"/>
  <c r="Z523" i="4"/>
  <c r="AB523" i="4"/>
  <c r="AC523" i="4"/>
  <c r="Y472" i="4"/>
  <c r="Z472" i="4"/>
  <c r="AB472" i="4"/>
  <c r="AC472" i="4"/>
  <c r="Y504" i="4"/>
  <c r="Z504" i="4"/>
  <c r="AB504" i="4"/>
  <c r="AC504" i="4"/>
  <c r="Y536" i="4"/>
  <c r="Z536" i="4"/>
  <c r="AB536" i="4"/>
  <c r="AC536" i="4"/>
  <c r="Y296" i="4"/>
  <c r="Z296" i="4"/>
  <c r="AB296" i="4"/>
  <c r="AC296" i="4"/>
  <c r="Y416" i="4"/>
  <c r="Z416" i="4"/>
  <c r="AB416" i="4"/>
  <c r="AC416" i="4"/>
  <c r="Y331" i="4"/>
  <c r="Z331" i="4"/>
  <c r="AB331" i="4"/>
  <c r="AC331" i="4"/>
  <c r="Y458" i="4"/>
  <c r="Z458" i="4"/>
  <c r="AB458" i="4"/>
  <c r="AC458" i="4"/>
  <c r="Y347" i="4"/>
  <c r="Z347" i="4"/>
  <c r="AB347" i="4"/>
  <c r="AC347" i="4"/>
  <c r="Y379" i="4"/>
  <c r="Z379" i="4"/>
  <c r="AB379" i="4"/>
  <c r="AC379" i="4"/>
  <c r="Y411" i="4"/>
  <c r="Z411" i="4"/>
  <c r="AB411" i="4"/>
  <c r="AC411" i="4"/>
  <c r="Y426" i="4"/>
  <c r="Z426" i="4"/>
  <c r="AB426" i="4"/>
  <c r="AC426" i="4"/>
  <c r="Y446" i="4"/>
  <c r="Z446" i="4"/>
  <c r="AB446" i="4"/>
  <c r="AC446" i="4"/>
  <c r="Y485" i="4"/>
  <c r="Z485" i="4"/>
  <c r="AB485" i="4"/>
  <c r="AC485" i="4"/>
  <c r="Y517" i="4"/>
  <c r="Z517" i="4"/>
  <c r="AB517" i="4"/>
  <c r="AC517" i="4"/>
  <c r="Y466" i="4"/>
  <c r="Z466" i="4"/>
  <c r="AB466" i="4"/>
  <c r="AC466" i="4"/>
  <c r="Y506" i="4"/>
  <c r="Z506" i="4"/>
  <c r="AB506" i="4"/>
  <c r="AC506" i="4"/>
  <c r="Y333" i="4"/>
  <c r="Z333" i="4"/>
  <c r="AB333" i="4"/>
  <c r="AC333" i="4"/>
  <c r="Y364" i="4"/>
  <c r="Z364" i="4"/>
  <c r="AB364" i="4"/>
  <c r="AC364" i="4"/>
  <c r="Y365" i="4"/>
  <c r="Z365" i="4"/>
  <c r="AB365" i="4"/>
  <c r="AC365" i="4"/>
  <c r="Y413" i="4"/>
  <c r="Z413" i="4"/>
  <c r="AB413" i="4"/>
  <c r="AC413" i="4"/>
  <c r="Y437" i="4"/>
  <c r="Z437" i="4"/>
  <c r="AB437" i="4"/>
  <c r="AC437" i="4"/>
  <c r="Y535" i="4"/>
  <c r="Z535" i="4"/>
  <c r="AB535" i="4"/>
  <c r="AC535" i="4"/>
  <c r="Y382" i="4"/>
  <c r="Z382" i="4"/>
  <c r="AB382" i="4"/>
  <c r="AC382" i="4"/>
  <c r="Y449" i="4"/>
  <c r="Z449" i="4"/>
  <c r="AB449" i="4"/>
  <c r="AC449" i="4"/>
  <c r="Y537" i="4"/>
  <c r="Z537" i="4"/>
  <c r="AB537" i="4"/>
  <c r="AC537" i="4"/>
  <c r="Y9" i="4"/>
  <c r="Z9" i="4"/>
  <c r="AB9" i="4"/>
  <c r="AC9" i="4"/>
  <c r="Y29" i="4"/>
  <c r="Z29" i="4"/>
  <c r="AB29" i="4"/>
  <c r="AC29" i="4"/>
  <c r="Y410" i="4"/>
  <c r="Z410" i="4"/>
  <c r="AB410" i="4"/>
  <c r="AC410" i="4"/>
  <c r="Y288" i="4"/>
  <c r="Z288" i="4"/>
  <c r="AB288" i="4"/>
  <c r="AC288" i="4"/>
  <c r="Y294" i="4"/>
  <c r="Z294" i="4"/>
  <c r="AB294" i="4"/>
  <c r="AC294" i="4"/>
  <c r="Y47" i="4"/>
  <c r="Z47" i="4"/>
  <c r="AB47" i="4"/>
  <c r="AC47" i="4"/>
  <c r="Y118" i="4"/>
  <c r="Z118" i="4"/>
  <c r="AB118" i="4"/>
  <c r="AC118" i="4"/>
  <c r="Y189" i="4"/>
  <c r="Z189" i="4"/>
  <c r="AB189" i="4"/>
  <c r="AC189" i="4"/>
  <c r="Y61" i="4"/>
  <c r="Z61" i="4"/>
  <c r="AB61" i="4"/>
  <c r="AC61" i="4"/>
  <c r="Y148" i="4"/>
  <c r="Z148" i="4"/>
  <c r="AB148" i="4"/>
  <c r="AC148" i="4"/>
  <c r="Y248" i="4"/>
  <c r="Z248" i="4"/>
  <c r="AB248" i="4"/>
  <c r="AC248" i="4"/>
  <c r="Y120" i="4"/>
  <c r="Z120" i="4"/>
  <c r="AB120" i="4"/>
  <c r="AC120" i="4"/>
  <c r="Y169" i="4"/>
  <c r="Z169" i="4"/>
  <c r="AB169" i="4"/>
  <c r="AC169" i="4"/>
  <c r="Y37" i="4"/>
  <c r="Z37" i="4"/>
  <c r="AB37" i="4"/>
  <c r="AC37" i="4"/>
  <c r="Y264" i="4"/>
  <c r="Z264" i="4"/>
  <c r="AB264" i="4"/>
  <c r="AC264" i="4"/>
  <c r="Y131" i="4"/>
  <c r="Z131" i="4"/>
  <c r="AB131" i="4"/>
  <c r="AC131" i="4"/>
  <c r="Y155" i="4"/>
  <c r="Z155" i="4"/>
  <c r="AB155" i="4"/>
  <c r="AC155" i="4"/>
  <c r="L35" i="4"/>
  <c r="L42" i="4"/>
  <c r="L41" i="4"/>
  <c r="L32" i="2"/>
  <c r="L33" i="2"/>
  <c r="L34" i="2"/>
  <c r="G46" i="3"/>
  <c r="H28" i="3"/>
  <c r="H14" i="3"/>
  <c r="G37" i="3"/>
  <c r="J18" i="3"/>
  <c r="G34" i="3"/>
  <c r="J17" i="3"/>
  <c r="L36" i="4"/>
  <c r="L37" i="4"/>
  <c r="L38" i="4"/>
  <c r="P41" i="4"/>
  <c r="P43" i="4"/>
  <c r="P45" i="4"/>
  <c r="H46" i="3"/>
  <c r="J16" i="3"/>
  <c r="F46" i="3"/>
  <c r="E46" i="3"/>
  <c r="H16" i="3"/>
  <c r="D46" i="3"/>
  <c r="E16" i="3"/>
  <c r="Z29" i="3"/>
  <c r="F48" i="3"/>
  <c r="G48" i="3"/>
  <c r="H48" i="3"/>
  <c r="D48" i="3"/>
  <c r="E48" i="3"/>
  <c r="W36" i="7"/>
  <c r="V36" i="7"/>
  <c r="U36" i="7"/>
  <c r="T36" i="7"/>
  <c r="S36" i="7"/>
  <c r="R36" i="7"/>
  <c r="Q36" i="7"/>
  <c r="P36" i="7"/>
  <c r="O36" i="7"/>
  <c r="N36" i="7"/>
  <c r="M36" i="7"/>
  <c r="L36" i="7"/>
  <c r="K36" i="7"/>
  <c r="J36" i="7"/>
  <c r="I36" i="7"/>
  <c r="H36" i="7"/>
  <c r="G36" i="7"/>
  <c r="F36" i="7"/>
  <c r="E36" i="7"/>
  <c r="B36" i="7"/>
  <c r="Y35" i="7"/>
  <c r="AA35" i="7"/>
  <c r="Y34" i="7"/>
  <c r="AA34" i="7"/>
  <c r="Y33" i="7"/>
  <c r="AA33" i="7"/>
  <c r="Y32" i="7"/>
  <c r="AA32" i="7"/>
  <c r="Y31" i="7"/>
  <c r="AA31" i="7"/>
  <c r="Y30" i="7"/>
  <c r="AA30" i="7"/>
  <c r="Y29" i="7"/>
  <c r="AA29" i="7"/>
  <c r="Y28" i="7"/>
  <c r="AA28" i="7"/>
  <c r="Y27" i="7"/>
  <c r="AA27" i="7"/>
  <c r="Y26" i="7"/>
  <c r="AA26" i="7"/>
  <c r="Y25" i="7"/>
  <c r="AA25" i="7"/>
  <c r="Y24" i="7"/>
  <c r="AA24" i="7"/>
  <c r="Y23" i="7"/>
  <c r="AA23" i="7"/>
  <c r="Y22" i="7"/>
  <c r="AA22" i="7"/>
  <c r="Y21" i="7"/>
  <c r="AA21" i="7"/>
  <c r="Y20" i="7"/>
  <c r="AA20" i="7"/>
  <c r="Y19" i="7"/>
  <c r="AA19" i="7"/>
  <c r="Y18" i="7"/>
  <c r="AA18" i="7"/>
  <c r="Y17" i="7"/>
  <c r="AA17" i="7"/>
  <c r="Y16" i="7"/>
  <c r="AA16" i="7"/>
  <c r="Y15" i="7"/>
  <c r="AA15" i="7"/>
  <c r="Y14" i="7"/>
  <c r="AA14" i="7"/>
  <c r="Y13" i="7"/>
  <c r="AA13" i="7"/>
  <c r="Y12" i="7"/>
  <c r="AA12" i="7"/>
  <c r="Y11" i="7"/>
  <c r="AA11" i="7"/>
  <c r="Y10" i="7"/>
  <c r="AA10" i="7"/>
  <c r="Y9" i="7"/>
  <c r="AA9" i="7"/>
  <c r="X35" i="7"/>
  <c r="Z35" i="7"/>
  <c r="X34" i="7"/>
  <c r="Z34" i="7"/>
  <c r="X33" i="7"/>
  <c r="Z33" i="7"/>
  <c r="X32" i="7"/>
  <c r="Z32" i="7"/>
  <c r="X31" i="7"/>
  <c r="Z31" i="7"/>
  <c r="X30" i="7"/>
  <c r="Z30" i="7"/>
  <c r="X29" i="7"/>
  <c r="Z29" i="7"/>
  <c r="X28" i="7"/>
  <c r="Z28" i="7"/>
  <c r="X27" i="7"/>
  <c r="Z27" i="7"/>
  <c r="X26" i="7"/>
  <c r="Z26" i="7"/>
  <c r="X25" i="7"/>
  <c r="Z25" i="7"/>
  <c r="X24" i="7"/>
  <c r="Z24" i="7"/>
  <c r="X23" i="7"/>
  <c r="Z23" i="7"/>
  <c r="X22" i="7"/>
  <c r="Z22" i="7"/>
  <c r="X21" i="7"/>
  <c r="Z21" i="7"/>
  <c r="X20" i="7"/>
  <c r="Z20" i="7"/>
  <c r="X19" i="7"/>
  <c r="Z19" i="7"/>
  <c r="X18" i="7"/>
  <c r="Z18" i="7"/>
  <c r="X17" i="7"/>
  <c r="Z17" i="7"/>
  <c r="X16" i="7"/>
  <c r="Z16" i="7"/>
  <c r="X15" i="7"/>
  <c r="Z15" i="7"/>
  <c r="X14" i="7"/>
  <c r="Z14" i="7"/>
  <c r="X13" i="7"/>
  <c r="Z13" i="7"/>
  <c r="X12" i="7"/>
  <c r="Z12" i="7"/>
  <c r="X11" i="7"/>
  <c r="Z11" i="7"/>
  <c r="X10" i="7"/>
  <c r="Z10" i="7"/>
  <c r="X9" i="7"/>
  <c r="Z9" i="7"/>
  <c r="X8" i="7"/>
  <c r="Y8" i="7"/>
  <c r="AA36" i="7"/>
  <c r="Z36" i="7"/>
  <c r="X36" i="7"/>
  <c r="Y36" i="7"/>
  <c r="H18" i="3"/>
  <c r="E18" i="3"/>
  <c r="X18" i="3"/>
  <c r="E19" i="10"/>
  <c r="D19" i="10"/>
  <c r="D36" i="7"/>
  <c r="H47" i="3"/>
  <c r="E47" i="3"/>
  <c r="F47" i="3"/>
  <c r="G47" i="3"/>
  <c r="D47" i="3"/>
  <c r="E17" i="3"/>
  <c r="H17" i="3"/>
  <c r="Z8" i="7"/>
  <c r="F19" i="10"/>
  <c r="G19" i="10"/>
  <c r="G27" i="10"/>
  <c r="H15" i="3"/>
  <c r="H19" i="3"/>
  <c r="H20" i="3"/>
  <c r="H21" i="3"/>
  <c r="H22" i="3"/>
  <c r="H23" i="3"/>
  <c r="H24" i="3"/>
  <c r="H25" i="3"/>
  <c r="H26" i="3"/>
  <c r="E14" i="3"/>
  <c r="E15" i="3"/>
  <c r="E19" i="3"/>
  <c r="E20" i="3"/>
  <c r="E21" i="3"/>
  <c r="E22" i="3"/>
  <c r="E23" i="3"/>
  <c r="E24" i="3"/>
  <c r="E25" i="3"/>
  <c r="E26" i="3"/>
  <c r="E28" i="3"/>
  <c r="H13" i="3"/>
  <c r="E13" i="3"/>
  <c r="W29" i="3"/>
  <c r="X15" i="3"/>
  <c r="X16" i="3"/>
  <c r="X17" i="3"/>
  <c r="X19" i="3"/>
  <c r="X20" i="3"/>
  <c r="X21" i="3"/>
  <c r="X22" i="3"/>
  <c r="X23" i="3"/>
  <c r="X24" i="3"/>
  <c r="X25" i="3"/>
  <c r="X26" i="3"/>
  <c r="X28" i="3"/>
  <c r="X14" i="3"/>
  <c r="L29" i="3"/>
  <c r="J29" i="3"/>
  <c r="E29" i="3"/>
  <c r="H29" i="3"/>
  <c r="E50" i="3"/>
  <c r="D50" i="3"/>
  <c r="G50" i="3"/>
  <c r="F50" i="3"/>
  <c r="C36" i="7"/>
  <c r="H50" i="3"/>
  <c r="AA8" i="7"/>
  <c r="C7" i="5"/>
  <c r="C11" i="5"/>
  <c r="C15" i="5"/>
  <c r="M29" i="3"/>
  <c r="N29" i="3"/>
  <c r="O29" i="3"/>
  <c r="P29" i="3"/>
  <c r="Q29" i="3"/>
  <c r="R29" i="3"/>
  <c r="S29" i="3"/>
  <c r="T29" i="3"/>
  <c r="U29" i="3"/>
  <c r="V29" i="3"/>
  <c r="X29" i="3"/>
</calcChain>
</file>

<file path=xl/sharedStrings.xml><?xml version="1.0" encoding="utf-8"?>
<sst xmlns="http://schemas.openxmlformats.org/spreadsheetml/2006/main" count="443" uniqueCount="274">
  <si>
    <t>Wages</t>
  </si>
  <si>
    <t>Hrs</t>
  </si>
  <si>
    <t>Ttl</t>
  </si>
  <si>
    <t>Salaries</t>
  </si>
  <si>
    <t>Wks</t>
  </si>
  <si>
    <t>Test price</t>
  </si>
  <si>
    <t>Profit</t>
  </si>
  <si>
    <t xml:space="preserve">Break-Even Point = </t>
  </si>
  <si>
    <t>% Return</t>
  </si>
  <si>
    <t>Bonuses</t>
  </si>
  <si>
    <t>if no bonuses or charity</t>
  </si>
  <si>
    <t>est</t>
  </si>
  <si>
    <t>Break-Even Point Analysis</t>
  </si>
  <si>
    <t># Products</t>
  </si>
  <si>
    <t>Total Variable Costs</t>
  </si>
  <si>
    <t>Total Cost</t>
  </si>
  <si>
    <t>Revenue</t>
  </si>
  <si>
    <t>BEP Test</t>
  </si>
  <si>
    <t>products</t>
  </si>
  <si>
    <t>Sales Goal =</t>
  </si>
  <si>
    <t>Profit =</t>
  </si>
  <si>
    <t>to break even</t>
  </si>
  <si>
    <t>to achieve goal</t>
  </si>
  <si>
    <t>Sales per Employee</t>
  </si>
  <si>
    <t>Charitable Donation</t>
  </si>
  <si>
    <t>Available to distribute</t>
  </si>
  <si>
    <t>Original investment</t>
  </si>
  <si>
    <t>Total to distribute</t>
  </si>
  <si>
    <t>Check to Shareholders</t>
  </si>
  <si>
    <t>Liquidation Test (using estimates)</t>
  </si>
  <si>
    <t xml:space="preserve">Capital Stock = </t>
  </si>
  <si>
    <t>(Stockholder Rec)</t>
  </si>
  <si>
    <t>Sales Tax</t>
  </si>
  <si>
    <t>Operating Dividend=</t>
  </si>
  <si>
    <t>(Liquidating Dividend)</t>
  </si>
  <si>
    <t>Profits to Distribute =</t>
  </si>
  <si>
    <t xml:space="preserve">Commission </t>
  </si>
  <si>
    <t>[INSERT Your Company Name]</t>
  </si>
  <si>
    <t>TOTAL EXPENSES</t>
  </si>
  <si>
    <t>Week 1</t>
  </si>
  <si>
    <t>Week 2</t>
  </si>
  <si>
    <t>Week 3</t>
  </si>
  <si>
    <t>Week 4</t>
  </si>
  <si>
    <t>Week 5</t>
  </si>
  <si>
    <t>Week 6</t>
  </si>
  <si>
    <t>Week 7</t>
  </si>
  <si>
    <t>Week 8</t>
  </si>
  <si>
    <t>Week 9</t>
  </si>
  <si>
    <t>Week 10</t>
  </si>
  <si>
    <t>Week 11</t>
  </si>
  <si>
    <t>Week 12</t>
  </si>
  <si>
    <t>Total</t>
  </si>
  <si>
    <t>Check Register</t>
  </si>
  <si>
    <t>Date</t>
  </si>
  <si>
    <t>Check No.</t>
  </si>
  <si>
    <t>For</t>
  </si>
  <si>
    <t>Balance</t>
  </si>
  <si>
    <t>CASH</t>
  </si>
  <si>
    <t>ACCOUNTS PAYABLE</t>
  </si>
  <si>
    <t>Business Teams</t>
  </si>
  <si>
    <t>Needed Capital</t>
  </si>
  <si>
    <t>Marketing</t>
  </si>
  <si>
    <t>Supply Chain</t>
  </si>
  <si>
    <t>Business Team</t>
  </si>
  <si>
    <t xml:space="preserve">Actuals </t>
  </si>
  <si>
    <t>Customer Service &amp; Sales</t>
  </si>
  <si>
    <t>eCommerce Fees</t>
  </si>
  <si>
    <t>TEST Price #1</t>
  </si>
  <si>
    <t>TEST Price #2</t>
  </si>
  <si>
    <t>EXAMPLE #1</t>
  </si>
  <si>
    <t>EXAMPLE #2</t>
  </si>
  <si>
    <t>Sales Commissions paid to Company Members</t>
  </si>
  <si>
    <t>Leadership &amp; Mgmt</t>
  </si>
  <si>
    <t>Final Price</t>
  </si>
  <si>
    <t>Equipment</t>
  </si>
  <si>
    <t>Advertising &amp; Marketing Supplies</t>
  </si>
  <si>
    <t>Cost Per Unit</t>
  </si>
  <si>
    <t>Cost per Unit</t>
  </si>
  <si>
    <t>Student Name</t>
  </si>
  <si>
    <t>Sales Goal ($)</t>
  </si>
  <si>
    <t>Total ($)</t>
  </si>
  <si>
    <t>Susan Example</t>
  </si>
  <si>
    <t>Meeting 6</t>
  </si>
  <si>
    <t>Meeting 7</t>
  </si>
  <si>
    <t>Meeting 8</t>
  </si>
  <si>
    <t>Meeting 9</t>
  </si>
  <si>
    <t>Meeting 10</t>
  </si>
  <si>
    <t>Meeting 11</t>
  </si>
  <si>
    <t>Meeting 12</t>
  </si>
  <si>
    <t>Other</t>
  </si>
  <si>
    <t>Transportation</t>
  </si>
  <si>
    <t>Shipping Costs</t>
  </si>
  <si>
    <t>Safety Equipment</t>
  </si>
  <si>
    <t>Budget</t>
  </si>
  <si>
    <t>Total Estimate</t>
  </si>
  <si>
    <t xml:space="preserve">SAMPLE EXPENSE </t>
  </si>
  <si>
    <t>Units</t>
  </si>
  <si>
    <t>Units Goal</t>
  </si>
  <si>
    <r>
      <rPr>
        <b/>
        <sz val="11"/>
        <color theme="1"/>
        <rFont val="Calibri"/>
        <family val="2"/>
        <scheme val="minor"/>
      </rPr>
      <t>Meeting Sales Update ($)</t>
    </r>
    <r>
      <rPr>
        <sz val="11"/>
        <color theme="1"/>
        <rFont val="Calibri"/>
        <family val="2"/>
        <scheme val="minor"/>
      </rPr>
      <t xml:space="preserve">
(should equal total of individual sales order forms per meeting)</t>
    </r>
  </si>
  <si>
    <t>$</t>
  </si>
  <si>
    <t>Money earned from the Sale of each of the following (Revenue)</t>
  </si>
  <si>
    <t>Liquidation</t>
  </si>
  <si>
    <t>N/A</t>
  </si>
  <si>
    <t>Liquidation Report</t>
  </si>
  <si>
    <t>Leftover Capital</t>
  </si>
  <si>
    <r>
      <t xml:space="preserve">Received </t>
    </r>
    <r>
      <rPr>
        <b/>
        <sz val="11"/>
        <rFont val="Calibri"/>
        <family val="2"/>
        <scheme val="minor"/>
      </rPr>
      <t>DEBIT</t>
    </r>
  </si>
  <si>
    <r>
      <t xml:space="preserve">Paid Out </t>
    </r>
    <r>
      <rPr>
        <b/>
        <sz val="11"/>
        <rFont val="Calibri"/>
        <family val="2"/>
        <scheme val="minor"/>
      </rPr>
      <t>CREDIT</t>
    </r>
  </si>
  <si>
    <r>
      <t xml:space="preserve">Paid </t>
    </r>
    <r>
      <rPr>
        <b/>
        <sz val="11"/>
        <rFont val="Calibri"/>
        <family val="2"/>
        <scheme val="minor"/>
      </rPr>
      <t>DEBIT</t>
    </r>
  </si>
  <si>
    <r>
      <t xml:space="preserve">Due </t>
    </r>
    <r>
      <rPr>
        <b/>
        <sz val="11"/>
        <rFont val="Calibri"/>
        <family val="2"/>
        <scheme val="minor"/>
      </rPr>
      <t>CREDIT</t>
    </r>
  </si>
  <si>
    <r>
      <t xml:space="preserve">Sales Income </t>
    </r>
    <r>
      <rPr>
        <b/>
        <sz val="11"/>
        <rFont val="Calibri"/>
        <family val="2"/>
        <scheme val="minor"/>
      </rPr>
      <t>CREDIT</t>
    </r>
  </si>
  <si>
    <r>
      <t xml:space="preserve">Other Income </t>
    </r>
    <r>
      <rPr>
        <b/>
        <sz val="11"/>
        <rFont val="Calibri"/>
        <family val="2"/>
        <scheme val="minor"/>
      </rPr>
      <t>CREDIT</t>
    </r>
  </si>
  <si>
    <r>
      <t xml:space="preserve">Other Expenses </t>
    </r>
    <r>
      <rPr>
        <b/>
        <sz val="11"/>
        <rFont val="Calibri"/>
        <family val="2"/>
        <scheme val="minor"/>
      </rPr>
      <t>DEBIT</t>
    </r>
  </si>
  <si>
    <t>Credit (+)</t>
  </si>
  <si>
    <t>Debit (-)</t>
  </si>
  <si>
    <t>Dividends to Investors</t>
  </si>
  <si>
    <t>Profit to Members</t>
  </si>
  <si>
    <t>1. Total of Cash on Hand (Revenue)</t>
  </si>
  <si>
    <t>2. Settle all Bills (debts)</t>
  </si>
  <si>
    <t>4. Disbursement</t>
  </si>
  <si>
    <t>Liquidation (from budget worksheet)</t>
  </si>
  <si>
    <t>Sales (from sales tracking worksheet)</t>
  </si>
  <si>
    <t>Settle Capitalization (loans or investors)</t>
  </si>
  <si>
    <t>3. Subtotal (profit)</t>
  </si>
  <si>
    <t>Profit (subtotal)</t>
  </si>
  <si>
    <t>Profit Disbursement</t>
  </si>
  <si>
    <t>5. Grand Total (to = 0)</t>
  </si>
  <si>
    <t>Task D</t>
  </si>
  <si>
    <t>Final Budgeted Expense</t>
  </si>
  <si>
    <t>Projected Expenses</t>
  </si>
  <si>
    <t>Task B: Wages</t>
  </si>
  <si>
    <t>Task E</t>
  </si>
  <si>
    <t>Use the data from TASK A and TASK C to fill in TASK D, the total amount of each of the expected expenses.</t>
  </si>
  <si>
    <t>Task F</t>
  </si>
  <si>
    <t>Task G</t>
  </si>
  <si>
    <t>Task H</t>
  </si>
  <si>
    <r>
      <t xml:space="preserve">Capital </t>
    </r>
    <r>
      <rPr>
        <b/>
        <sz val="11"/>
        <rFont val="Calibri"/>
        <family val="2"/>
        <scheme val="minor"/>
      </rPr>
      <t>CREDIT</t>
    </r>
  </si>
  <si>
    <t>Task I</t>
  </si>
  <si>
    <t>Task J</t>
  </si>
  <si>
    <t>Capitalization Actual</t>
  </si>
  <si>
    <t>Capitalization Goal Total</t>
  </si>
  <si>
    <t>Capitalization Goal Worksheet</t>
  </si>
  <si>
    <t>Task A</t>
  </si>
  <si>
    <t xml:space="preserve"> </t>
  </si>
  <si>
    <t>Steps</t>
  </si>
  <si>
    <t>Task B</t>
  </si>
  <si>
    <t>Task C</t>
  </si>
  <si>
    <t>Quantity Option 1</t>
  </si>
  <si>
    <t>Price 
Option 1</t>
  </si>
  <si>
    <t>Quantity Option 2</t>
  </si>
  <si>
    <t>Price Option 2</t>
  </si>
  <si>
    <t>Test Quantities #1 (lower quantity purchased)</t>
  </si>
  <si>
    <t>Test Quantities #2 (higher quantity purchased)</t>
  </si>
  <si>
    <t>Consider printing this page of instructions so you can view it while working on the other pages of this workbook.</t>
  </si>
  <si>
    <t>Determine the total amount of your expected expenses at the bottom of the TASK D column (all expenses added).</t>
  </si>
  <si>
    <t>Track the Company's financial results in the worksheet tab titled Financial Record.</t>
  </si>
  <si>
    <t>As the sales team and other Company members sell units of the product or service, track their results in the worksheet tab titled Sales Tracking.</t>
  </si>
  <si>
    <r>
      <t>Remaining to</t>
    </r>
    <r>
      <rPr>
        <b/>
        <sz val="11"/>
        <color theme="1"/>
        <rFont val="Calibri"/>
        <family val="2"/>
        <scheme val="minor"/>
      </rPr>
      <t xml:space="preserve"> Unit Sales Goal</t>
    </r>
  </si>
  <si>
    <r>
      <t xml:space="preserve">Remaining to </t>
    </r>
    <r>
      <rPr>
        <b/>
        <sz val="11"/>
        <color theme="1"/>
        <rFont val="Calibri"/>
        <family val="2"/>
        <scheme val="minor"/>
      </rPr>
      <t>$ Sales Goal</t>
    </r>
  </si>
  <si>
    <t>Total (Units)</t>
  </si>
  <si>
    <r>
      <t xml:space="preserve">Material and Supplies </t>
    </r>
    <r>
      <rPr>
        <b/>
        <sz val="11"/>
        <rFont val="Calibri"/>
        <family val="2"/>
        <scheme val="minor"/>
      </rPr>
      <t>DEBIT</t>
    </r>
  </si>
  <si>
    <t>Pay Outstanding Bills</t>
  </si>
  <si>
    <t>Task A: Expense Options</t>
  </si>
  <si>
    <t>Task E: Price</t>
  </si>
  <si>
    <t>Number of Product or Services</t>
  </si>
  <si>
    <t>Task C: Number of Units</t>
  </si>
  <si>
    <t>Variance</t>
  </si>
  <si>
    <t>Fixed Costs</t>
  </si>
  <si>
    <t>Direct Cost</t>
  </si>
  <si>
    <t>Links to Task B</t>
  </si>
  <si>
    <t>Team Members Wages</t>
  </si>
  <si>
    <t>Team Leaders Salaries</t>
  </si>
  <si>
    <t># of Leaders</t>
  </si>
  <si>
    <t># of Members</t>
  </si>
  <si>
    <t>SAMPLE: Financial Records</t>
  </si>
  <si>
    <t>SAMPLE: Sales Tracking</t>
  </si>
  <si>
    <t>Charitable (Social Responsibility)</t>
  </si>
  <si>
    <t>Team Member Wages</t>
  </si>
  <si>
    <t>Salaries/Wages/Commissions</t>
  </si>
  <si>
    <t>Margin contribution</t>
  </si>
  <si>
    <t>Rent (if applicable)</t>
  </si>
  <si>
    <t>Product Cost</t>
  </si>
  <si>
    <t># of Employees</t>
  </si>
  <si>
    <t>*</t>
  </si>
  <si>
    <t>^</t>
  </si>
  <si>
    <t>Product Components</t>
  </si>
  <si>
    <t>Raw Material A</t>
  </si>
  <si>
    <t>Raw Material B</t>
  </si>
  <si>
    <t>Raw Material C</t>
  </si>
  <si>
    <t>Raw Material D</t>
  </si>
  <si>
    <t>Raw Material E</t>
  </si>
  <si>
    <t>Unit cost</t>
  </si>
  <si>
    <t>Pricing</t>
  </si>
  <si>
    <t>EXAMPLE</t>
  </si>
  <si>
    <t>products**</t>
  </si>
  <si>
    <t>(Col 7 FinanceRec)</t>
  </si>
  <si>
    <t>Profits Tax =</t>
  </si>
  <si>
    <t>Materials Cost</t>
  </si>
  <si>
    <t>Profit Margin</t>
  </si>
  <si>
    <t>* - Regular employees paid on an hourly basis</t>
  </si>
  <si>
    <t>Profits Tax</t>
  </si>
  <si>
    <t>Product Cost = No. of products produced x unit cost</t>
  </si>
  <si>
    <t>Total Variable Cost = Product Cost + Commission + Tax</t>
  </si>
  <si>
    <t>Total Cost = Total Variable Cost + Fixed Cost</t>
  </si>
  <si>
    <t>Revenue = No. of products sold x Test Price</t>
  </si>
  <si>
    <t>** - must enter an EVEN number</t>
  </si>
  <si>
    <t>Pre Task</t>
  </si>
  <si>
    <t>Definitions</t>
  </si>
  <si>
    <t>Read First</t>
  </si>
  <si>
    <t>Number Units</t>
  </si>
  <si>
    <t>Raw Materials A</t>
  </si>
  <si>
    <t>Raw Materials B</t>
  </si>
  <si>
    <t>Raw Materials C</t>
  </si>
  <si>
    <t>Raw Materials D</t>
  </si>
  <si>
    <t>Raw Materials E</t>
  </si>
  <si>
    <t>Variable (Product) Costs</t>
  </si>
  <si>
    <t>Links to Tasks C &amp; E</t>
  </si>
  <si>
    <t>Marketing / e-Commerce Fees</t>
  </si>
  <si>
    <t>Rent/Equipment/Safety Equipment</t>
  </si>
  <si>
    <t xml:space="preserve">Assumes $5/share </t>
  </si>
  <si>
    <t xml:space="preserve">No. of Shares Issued = </t>
  </si>
  <si>
    <t>SAMPLE: Sales Tax Worksheet</t>
  </si>
  <si>
    <t>Units Sold</t>
  </si>
  <si>
    <t>Enter Sales Tax Rate</t>
  </si>
  <si>
    <t>Gross Sales $</t>
  </si>
  <si>
    <t>Task K</t>
  </si>
  <si>
    <t>Taxes (from sales tax worksheet)</t>
  </si>
  <si>
    <t>Sales Price</t>
  </si>
  <si>
    <t>Price $</t>
  </si>
  <si>
    <t>Sales Tax $</t>
  </si>
  <si>
    <t>Example</t>
  </si>
  <si>
    <t>Gross Sales less Tax $</t>
  </si>
  <si>
    <t>Investor Name</t>
  </si>
  <si>
    <t>Address</t>
  </si>
  <si>
    <t>Email</t>
  </si>
  <si>
    <t>Phone</t>
  </si>
  <si>
    <t>Investment Amount</t>
  </si>
  <si>
    <t>Percentage of Equity in Company</t>
  </si>
  <si>
    <t>Investors</t>
  </si>
  <si>
    <t>Task L</t>
  </si>
  <si>
    <r>
      <t>To determine the price, use the chart titled TASK E. Complete the chart with test prices and determine you</t>
    </r>
    <r>
      <rPr>
        <sz val="10"/>
        <color rgb="FF0000FF"/>
        <rFont val="Arial"/>
        <family val="2"/>
      </rPr>
      <t>r</t>
    </r>
    <r>
      <rPr>
        <sz val="10"/>
        <rFont val="Arial"/>
      </rPr>
      <t xml:space="preserve"> price for your product or service.</t>
    </r>
  </si>
  <si>
    <t>[INSERT Your JA Company Name]</t>
  </si>
  <si>
    <t>Management/Leadership with Finance</t>
  </si>
  <si>
    <t>Management/Leadership  with Finance</t>
  </si>
  <si>
    <t>Paid To/ Received From</t>
  </si>
  <si>
    <r>
      <rPr>
        <b/>
        <sz val="10"/>
        <rFont val="Arial"/>
        <family val="2"/>
      </rPr>
      <t xml:space="preserve">Fixed Costs: </t>
    </r>
    <r>
      <rPr>
        <sz val="10"/>
        <rFont val="Arial"/>
      </rPr>
      <t>Costs associated with start up and operations that are incurred regardless of any units of production produced (Examples: salary, rent, equipment)</t>
    </r>
  </si>
  <si>
    <r>
      <rPr>
        <b/>
        <sz val="10"/>
        <rFont val="Arial"/>
        <family val="2"/>
      </rPr>
      <t>Sales Tax:</t>
    </r>
    <r>
      <rPr>
        <sz val="10"/>
        <rFont val="Arial"/>
      </rPr>
      <t xml:space="preserve"> State or local tax collected by the company and paid by the customer for making the purchase. This is a pass-through tax that the company remits to the state or local municipality that charges it.</t>
    </r>
  </si>
  <si>
    <r>
      <rPr>
        <b/>
        <sz val="10"/>
        <rFont val="Arial"/>
        <family val="2"/>
      </rPr>
      <t>Break-Even Point:</t>
    </r>
    <r>
      <rPr>
        <sz val="10"/>
        <rFont val="Arial"/>
      </rPr>
      <t xml:space="preserve"> Point where total revenue equals sum of FIXED and VARIABLE costs</t>
    </r>
  </si>
  <si>
    <r>
      <rPr>
        <b/>
        <sz val="10"/>
        <rFont val="Arial"/>
        <family val="2"/>
      </rPr>
      <t>Profit Tax:</t>
    </r>
    <r>
      <rPr>
        <sz val="10"/>
        <rFont val="Arial"/>
      </rPr>
      <t xml:space="preserve"> Tax paid by the company based on gross profit (Revenue-Total Expenses). Ranges. 15%-35%</t>
    </r>
  </si>
  <si>
    <r>
      <rPr>
        <b/>
        <sz val="10"/>
        <rFont val="Arial"/>
        <family val="2"/>
      </rPr>
      <t>Variable Costs:</t>
    </r>
    <r>
      <rPr>
        <sz val="10"/>
        <rFont val="Arial"/>
      </rPr>
      <t xml:space="preserve"> Costs associated with units of production (Examples: raw material, assembly labor, shipping)</t>
    </r>
  </si>
  <si>
    <t xml:space="preserve">Click on the tab below titled Budget, and review the green columns under the heading TASK A.
Each Business Team has a list of tasks to research, and each should bring you information about what expenses will be incurred during the program. Whenever possible, have the teams bring a lower-priced and higher-priced option for comparison. </t>
  </si>
  <si>
    <t>If your company decides to pay wages:  in the space under the heading TASK B, use the tool to pay wages to the leaders or non-leaders. Use the Wages tool to determine the total expense, and place that number in the correct line in the Expected Expense List.</t>
  </si>
  <si>
    <t>In the space under the heading TASK C, carefully consider your choices, and record the total number of products or services the company estimates it will sell.</t>
  </si>
  <si>
    <t xml:space="preserve">Use the Break-Even Forecast Model to estimate your Break-Even Point and Sales Goal. Plug numbers in the PEACH areas to see how changes in sales goal, price, cost or units affect the Break-Even point versus sales goals. </t>
  </si>
  <si>
    <t>Using the data points you have determined in TASKS A-E on the Budget worksheet, click on the tab below labeled Break-Even Actuals Model to determine your actual Break-Even Point and Sales Goal based on inputs in the Budget tables (TASKS A-E). Follow addtional instructions on Break-Even Actuals Model for required inputs on that tab.
PLEASE NOTE: Because Test price is a total figure, commission &amp; sales tax (if applicable) are subtracted out along with materials cost to calculate profit margin per unit</t>
  </si>
  <si>
    <t>Using the data points you have determined in TASKS A-D on the Budget worksheet, click on the tab below labeled Capitalization Goal, and follow the TASK G instructions to determine your Capitalization Goal. Report this amount to the Leadership Team so it can decide the best method to capitalize and secure the money. As money comes into the company, track it against the recorded goal.</t>
  </si>
  <si>
    <t>Use Sales Tax Worksheet to calculate the states sales tax your company owes to the JA Area. For each sale made, list the total number of units and the sale price. Look up your applicable state sales tax rate and insert this number as a percentage in the PEACH color cell at the top. Test the accuracy of the calculation with the PEACH colored row in the worksheet.</t>
  </si>
  <si>
    <r>
      <t>For the Liquidation Process in Meeting Twelve, follow the on</t>
    </r>
    <r>
      <rPr>
        <sz val="10"/>
        <color rgb="FF0000FF"/>
        <rFont val="Arial"/>
        <family val="2"/>
      </rPr>
      <t>-</t>
    </r>
    <r>
      <rPr>
        <sz val="10"/>
        <rFont val="Arial"/>
      </rPr>
      <t>screen instructions, and complete the worksheet tab titled Liquidation Report.</t>
    </r>
  </si>
  <si>
    <t>Items in PEACH boxes require direct entry: all others are calculated</t>
  </si>
  <si>
    <t>Calculating where Revenues EQUAL the Sum of Fixed and Variable Costs.</t>
  </si>
  <si>
    <t>Sales/Employee</t>
  </si>
  <si>
    <t>Items in PEACH  boxes require direct entry: all others are calculated</t>
  </si>
  <si>
    <t>Items in PEACH boxes require direct entry; all others are calculated.</t>
  </si>
  <si>
    <t>Total Expenses: Pulled from total expense on the Budget worksheet</t>
  </si>
  <si>
    <t>Other: To be determined by Business Teams</t>
  </si>
  <si>
    <r>
      <t xml:space="preserve">Wages, Salaries, and Commissions </t>
    </r>
    <r>
      <rPr>
        <b/>
        <sz val="11"/>
        <rFont val="Calibri"/>
        <family val="2"/>
        <scheme val="minor"/>
      </rPr>
      <t>DEBIT</t>
    </r>
  </si>
  <si>
    <r>
      <t>The page you are viewing is the first page of a spreadsheet workbook. This workbook will be used to record your JA Company's financial data. If you look below</t>
    </r>
    <r>
      <rPr>
        <sz val="10"/>
        <color rgb="FF0000FF"/>
        <rFont val="Arial"/>
        <family val="2"/>
      </rPr>
      <t>,</t>
    </r>
    <r>
      <rPr>
        <sz val="10"/>
        <rFont val="Arial"/>
      </rPr>
      <t xml:space="preserve"> you will see a series of colored tabs across the bottom of the page. Each tab is a different worksheet that you will use over the course of the program. On any of the tabs, when you see cells that are shaded </t>
    </r>
    <r>
      <rPr>
        <b/>
        <sz val="10"/>
        <color rgb="FF00B050"/>
        <rFont val="Arial"/>
        <family val="2"/>
      </rPr>
      <t>GREEN</t>
    </r>
    <r>
      <rPr>
        <sz val="10"/>
        <rFont val="Arial"/>
      </rPr>
      <t xml:space="preserve">, they are formulas, calculated or linked to another cell in the workbook. Cells shaded </t>
    </r>
    <r>
      <rPr>
        <b/>
        <sz val="10"/>
        <color rgb="FFFF9900"/>
        <rFont val="Arial"/>
        <family val="2"/>
      </rPr>
      <t>PEACH,</t>
    </r>
    <r>
      <rPr>
        <sz val="10"/>
        <rFont val="Arial"/>
      </rPr>
      <t xml:space="preserve"> in any tab, require input from you.</t>
    </r>
  </si>
  <si>
    <t>#</t>
  </si>
  <si>
    <t>Track investor information and amount of investment in Investors tab. You may need to insert more rows if you have more than 40 investors. This will be useful for the liquidation process.</t>
  </si>
  <si>
    <t>Joe Investor</t>
  </si>
  <si>
    <t>123 Main Street</t>
  </si>
  <si>
    <t>^ - Leaders paid on a weekly basis</t>
  </si>
  <si>
    <t>Welcome to the JA Company Program Finance Workbook!</t>
  </si>
  <si>
    <t>Insert Name of Leader of the Finance Team and Company member for managing the Finance Workbook.</t>
  </si>
  <si>
    <t>Finance Workbook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</si>
</sst>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
    <numFmt numFmtId="165" formatCode="[$-409]d\-mmm\-yy;@"/>
    <numFmt numFmtId="166" formatCode="mmmm"/>
    <numFmt numFmtId="167" formatCode="&quot;$&quot;#,##0"/>
    <numFmt numFmtId="168" formatCode="&quot;$&quot;#,##0.00"/>
    <numFmt numFmtId="169" formatCode="_(* #,##0_);_(* \(#,##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Century Schoolbook"/>
      <family val="1"/>
    </font>
    <font>
      <b/>
      <sz val="10"/>
      <name val="Century Schoolbook"/>
      <family val="1"/>
    </font>
    <font>
      <b/>
      <sz val="12"/>
      <name val="Century Schoolbook"/>
      <family val="1"/>
    </font>
    <font>
      <b/>
      <u val="singleAccounting"/>
      <sz val="12"/>
      <name val="Century Schoolbook"/>
      <family val="1"/>
    </font>
    <font>
      <sz val="12"/>
      <name val="Century Schoolbook"/>
      <family val="1"/>
    </font>
    <font>
      <b/>
      <sz val="14"/>
      <name val="Century Schoolbook"/>
      <family val="1"/>
    </font>
    <font>
      <sz val="9"/>
      <name val="Century Schoolbook"/>
      <family val="1"/>
    </font>
    <font>
      <sz val="8"/>
      <name val="Century Schoolbook"/>
      <family val="1"/>
    </font>
    <font>
      <b/>
      <sz val="11"/>
      <color rgb="FF3F3F3F"/>
      <name val="Calibri"/>
      <family val="2"/>
      <scheme val="minor"/>
    </font>
    <font>
      <sz val="12"/>
      <color rgb="FF3F3F76"/>
      <name val="Calibri"/>
      <family val="2"/>
      <scheme val="minor"/>
    </font>
    <font>
      <sz val="11"/>
      <name val="Century Schoolbook"/>
      <family val="1"/>
    </font>
    <font>
      <sz val="16"/>
      <name val="Century Schoolbook"/>
      <family val="1"/>
    </font>
    <font>
      <b/>
      <sz val="18"/>
      <name val="Century Schoolbook"/>
      <family val="1"/>
    </font>
    <font>
      <sz val="10"/>
      <name val="Arial"/>
      <family val="2"/>
    </font>
    <font>
      <b/>
      <sz val="8"/>
      <color rgb="FFFF0000"/>
      <name val="Arial"/>
      <family val="2"/>
    </font>
    <font>
      <b/>
      <sz val="8"/>
      <name val="Arial"/>
      <family val="2"/>
    </font>
    <font>
      <b/>
      <sz val="9"/>
      <name val="Arial"/>
      <family val="2"/>
    </font>
    <font>
      <sz val="10"/>
      <color theme="1"/>
      <name val="Calibri"/>
      <family val="2"/>
      <scheme val="minor"/>
    </font>
    <font>
      <b/>
      <sz val="10"/>
      <name val="Arial"/>
      <family val="2"/>
    </font>
    <font>
      <b/>
      <sz val="10"/>
      <color rgb="FFFF0000"/>
      <name val="Arial"/>
      <family val="2"/>
    </font>
    <font>
      <b/>
      <sz val="11"/>
      <color theme="1"/>
      <name val="Calibri"/>
      <family val="2"/>
      <scheme val="minor"/>
    </font>
    <font>
      <sz val="10"/>
      <name val="Arial"/>
      <family val="2"/>
    </font>
    <font>
      <b/>
      <sz val="11"/>
      <name val="Calibri"/>
      <family val="2"/>
      <scheme val="minor"/>
    </font>
    <font>
      <sz val="10"/>
      <name val="Calibri"/>
      <family val="2"/>
      <scheme val="minor"/>
    </font>
    <font>
      <b/>
      <sz val="10"/>
      <name val="Calibri"/>
      <family val="2"/>
      <scheme val="minor"/>
    </font>
    <font>
      <sz val="11"/>
      <name val="Calibri"/>
      <family val="2"/>
      <scheme val="minor"/>
    </font>
    <font>
      <b/>
      <sz val="12"/>
      <color theme="0"/>
      <name val="Arial"/>
      <family val="2"/>
    </font>
    <font>
      <sz val="10"/>
      <color rgb="FFFF0000"/>
      <name val="Arial"/>
      <family val="2"/>
    </font>
    <font>
      <b/>
      <sz val="12"/>
      <name val="Arial"/>
      <family val="2"/>
    </font>
    <font>
      <sz val="10"/>
      <color rgb="FF0000FF"/>
      <name val="Arial"/>
      <family val="2"/>
    </font>
    <font>
      <sz val="16"/>
      <color rgb="FFFF0000"/>
      <name val="Century Schoolbook"/>
      <family val="1"/>
    </font>
    <font>
      <sz val="10"/>
      <color rgb="FF3F3F76"/>
      <name val="Arial"/>
      <family val="2"/>
    </font>
    <font>
      <b/>
      <sz val="10"/>
      <color rgb="FF3F3F76"/>
      <name val="Arial"/>
      <family val="2"/>
    </font>
    <font>
      <b/>
      <sz val="10"/>
      <color rgb="FF008000"/>
      <name val="Arial"/>
      <family val="2"/>
    </font>
    <font>
      <b/>
      <sz val="10"/>
      <color rgb="FFFF9900"/>
      <name val="Arial"/>
      <family val="2"/>
    </font>
    <font>
      <b/>
      <sz val="10"/>
      <color rgb="FF00B050"/>
      <name val="Arial"/>
      <family val="2"/>
    </font>
    <font>
      <sz val="10"/>
      <name val="Arial"/>
    </font>
    <font>
      <sz val="15"/>
      <color rgb="FFFF0000"/>
      <name val="Century Schoolbook"/>
      <family val="1"/>
    </font>
    <font>
      <u/>
      <sz val="10"/>
      <color theme="10"/>
      <name val="Arial"/>
    </font>
    <font>
      <u/>
      <sz val="10"/>
      <color theme="11"/>
      <name val="Arial"/>
    </font>
    <font>
      <sz val="18"/>
      <name val="Century Schoolbook"/>
    </font>
  </fonts>
  <fills count="19">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FFCC99"/>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ABC7FF"/>
        <bgColor indexed="64"/>
      </patternFill>
    </fill>
    <fill>
      <patternFill patternType="solid">
        <fgColor rgb="FFDAF3A3"/>
        <bgColor indexed="64"/>
      </patternFill>
    </fill>
    <fill>
      <patternFill patternType="solid">
        <fgColor rgb="FF9DE9E7"/>
        <bgColor indexed="64"/>
      </patternFill>
    </fill>
    <fill>
      <patternFill patternType="solid">
        <fgColor rgb="FFFBBDD9"/>
        <bgColor indexed="64"/>
      </patternFill>
    </fill>
    <fill>
      <patternFill patternType="solid">
        <fgColor rgb="FFDDC8F8"/>
        <bgColor indexed="64"/>
      </patternFill>
    </fill>
    <fill>
      <patternFill patternType="solid">
        <fgColor rgb="FFFFFF00"/>
        <bgColor indexed="64"/>
      </patternFill>
    </fill>
    <fill>
      <patternFill patternType="solid">
        <fgColor rgb="FFF5F87C"/>
        <bgColor indexed="64"/>
      </patternFill>
    </fill>
  </fills>
  <borders count="79">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rgb="FF7F7F7F"/>
      </top>
      <bottom style="thin">
        <color rgb="FF7F7F7F"/>
      </bottom>
      <diagonal/>
    </border>
    <border>
      <left style="medium">
        <color auto="1"/>
      </left>
      <right style="medium">
        <color auto="1"/>
      </right>
      <top/>
      <bottom/>
      <diagonal/>
    </border>
    <border>
      <left style="medium">
        <color auto="1"/>
      </left>
      <right style="medium">
        <color auto="1"/>
      </right>
      <top style="thin">
        <color rgb="FF3F3F3F"/>
      </top>
      <bottom style="thin">
        <color rgb="FF3F3F3F"/>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top style="thin">
        <color rgb="FF7F7F7F"/>
      </top>
      <bottom style="thin">
        <color rgb="FF7F7F7F"/>
      </bottom>
      <diagonal/>
    </border>
    <border>
      <left style="thin">
        <color auto="1"/>
      </left>
      <right style="thin">
        <color rgb="FF7F7F7F"/>
      </right>
      <top style="thin">
        <color auto="1"/>
      </top>
      <bottom style="thin">
        <color rgb="FF7F7F7F"/>
      </bottom>
      <diagonal/>
    </border>
    <border>
      <left style="thin">
        <color rgb="FF7F7F7F"/>
      </left>
      <right style="thin">
        <color rgb="FF7F7F7F"/>
      </right>
      <top style="thin">
        <color auto="1"/>
      </top>
      <bottom style="thin">
        <color rgb="FF7F7F7F"/>
      </bottom>
      <diagonal/>
    </border>
    <border>
      <left style="thin">
        <color auto="1"/>
      </left>
      <right style="thin">
        <color rgb="FF7F7F7F"/>
      </right>
      <top style="thin">
        <color rgb="FF7F7F7F"/>
      </top>
      <bottom style="thin">
        <color rgb="FF7F7F7F"/>
      </bottom>
      <diagonal/>
    </border>
    <border>
      <left style="thin">
        <color auto="1"/>
      </left>
      <right style="thin">
        <color indexed="22"/>
      </right>
      <top style="thin">
        <color indexed="22"/>
      </top>
      <bottom style="thin">
        <color auto="1"/>
      </bottom>
      <diagonal/>
    </border>
    <border>
      <left style="thin">
        <color indexed="22"/>
      </left>
      <right style="thin">
        <color indexed="22"/>
      </right>
      <top style="thin">
        <color indexed="22"/>
      </top>
      <bottom style="thin">
        <color auto="1"/>
      </bottom>
      <diagonal/>
    </border>
    <border>
      <left/>
      <right/>
      <top/>
      <bottom style="thin">
        <color rgb="FF7F7F7F"/>
      </bottom>
      <diagonal/>
    </border>
    <border>
      <left/>
      <right/>
      <top style="thin">
        <color rgb="FF7F7F7F"/>
      </top>
      <bottom style="thin">
        <color rgb="FF7F7F7F"/>
      </bottom>
      <diagonal/>
    </border>
    <border>
      <left/>
      <right/>
      <top style="thin">
        <color indexed="22"/>
      </top>
      <bottom/>
      <diagonal/>
    </border>
    <border>
      <left style="medium">
        <color auto="1"/>
      </left>
      <right style="medium">
        <color auto="1"/>
      </right>
      <top style="medium">
        <color auto="1"/>
      </top>
      <bottom style="medium">
        <color auto="1"/>
      </bottom>
      <diagonal/>
    </border>
    <border>
      <left style="thin">
        <color indexed="22"/>
      </left>
      <right/>
      <top/>
      <bottom style="thin">
        <color indexed="22"/>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rgb="FF7F7F7F"/>
      </bottom>
      <diagonal/>
    </border>
    <border>
      <left style="medium">
        <color auto="1"/>
      </left>
      <right style="medium">
        <color auto="1"/>
      </right>
      <top style="thin">
        <color rgb="FF7F7F7F"/>
      </top>
      <bottom style="medium">
        <color auto="1"/>
      </bottom>
      <diagonal/>
    </border>
    <border>
      <left style="thin">
        <color rgb="FF7F7F7F"/>
      </left>
      <right/>
      <top style="thin">
        <color auto="1"/>
      </top>
      <bottom style="thin">
        <color rgb="FF7F7F7F"/>
      </bottom>
      <diagonal/>
    </border>
    <border>
      <left style="thin">
        <color indexed="22"/>
      </left>
      <right/>
      <top style="thin">
        <color indexed="22"/>
      </top>
      <bottom style="thin">
        <color auto="1"/>
      </bottom>
      <diagonal/>
    </border>
    <border>
      <left style="medium">
        <color auto="1"/>
      </left>
      <right style="medium">
        <color auto="1"/>
      </right>
      <top style="medium">
        <color auto="1"/>
      </top>
      <bottom style="thin">
        <color indexed="22"/>
      </bottom>
      <diagonal/>
    </border>
    <border>
      <left style="medium">
        <color auto="1"/>
      </left>
      <right style="medium">
        <color auto="1"/>
      </right>
      <top style="thin">
        <color auto="1"/>
      </top>
      <bottom style="thin">
        <color indexed="22"/>
      </bottom>
      <diagonal/>
    </border>
    <border>
      <left style="medium">
        <color auto="1"/>
      </left>
      <right style="medium">
        <color auto="1"/>
      </right>
      <top style="thin">
        <color indexed="22"/>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indexed="22"/>
      </left>
      <right/>
      <top style="thin">
        <color auto="1"/>
      </top>
      <bottom style="thin">
        <color auto="1"/>
      </bottom>
      <diagonal/>
    </border>
    <border>
      <left style="thin">
        <color indexed="22"/>
      </left>
      <right style="thin">
        <color auto="1"/>
      </right>
      <top style="thin">
        <color auto="1"/>
      </top>
      <bottom style="thin">
        <color auto="1"/>
      </bottom>
      <diagonal/>
    </border>
    <border>
      <left style="thin">
        <color rgb="FF7F7F7F"/>
      </left>
      <right style="thin">
        <color rgb="FF7F7F7F"/>
      </right>
      <top style="thin">
        <color auto="1"/>
      </top>
      <bottom style="thin">
        <color auto="1"/>
      </bottom>
      <diagonal/>
    </border>
    <border>
      <left style="thin">
        <color indexed="22"/>
      </left>
      <right style="thin">
        <color indexed="22"/>
      </right>
      <top style="thin">
        <color indexed="22"/>
      </top>
      <bottom/>
      <diagonal/>
    </border>
    <border>
      <left style="medium">
        <color auto="1"/>
      </left>
      <right style="thin">
        <color rgb="FF7F7F7F"/>
      </right>
      <top style="thin">
        <color auto="1"/>
      </top>
      <bottom style="thin">
        <color rgb="FF7F7F7F"/>
      </bottom>
      <diagonal/>
    </border>
    <border>
      <left style="medium">
        <color auto="1"/>
      </left>
      <right style="thin">
        <color rgb="FF7F7F7F"/>
      </right>
      <top style="thin">
        <color rgb="FF7F7F7F"/>
      </top>
      <bottom style="thin">
        <color rgb="FF7F7F7F"/>
      </bottom>
      <diagonal/>
    </border>
    <border>
      <left style="medium">
        <color auto="1"/>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right/>
      <top/>
      <bottom style="thin">
        <color indexed="22"/>
      </bottom>
      <diagonal/>
    </border>
    <border>
      <left style="medium">
        <color auto="1"/>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3F3F3F"/>
      </left>
      <right style="thin">
        <color rgb="FF3F3F3F"/>
      </right>
      <top style="thin">
        <color auto="1"/>
      </top>
      <bottom style="double">
        <color auto="1"/>
      </bottom>
      <diagonal/>
    </border>
    <border>
      <left/>
      <right style="thin">
        <color auto="1"/>
      </right>
      <top/>
      <bottom style="double">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8">
    <xf numFmtId="0" fontId="0" fillId="0" borderId="0"/>
    <xf numFmtId="44" fontId="7" fillId="0" borderId="0" applyFont="0" applyFill="0" applyBorder="0" applyAlignment="0" applyProtection="0"/>
    <xf numFmtId="0" fontId="17" fillId="2" borderId="16" applyNumberFormat="0" applyAlignment="0" applyProtection="0"/>
    <xf numFmtId="9" fontId="7" fillId="0" borderId="0" applyFont="0" applyFill="0" applyBorder="0" applyAlignment="0" applyProtection="0"/>
    <xf numFmtId="0" fontId="18" fillId="4" borderId="17" applyNumberFormat="0" applyAlignment="0" applyProtection="0"/>
    <xf numFmtId="0" fontId="26" fillId="0" borderId="0"/>
    <xf numFmtId="0" fontId="6" fillId="0" borderId="0"/>
    <xf numFmtId="43" fontId="30"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49">
    <xf numFmtId="0" fontId="0" fillId="0" borderId="0" xfId="0"/>
    <xf numFmtId="0" fontId="9" fillId="0" borderId="0" xfId="0" applyFont="1"/>
    <xf numFmtId="0" fontId="10" fillId="0" borderId="0" xfId="0" applyFont="1"/>
    <xf numFmtId="0" fontId="9" fillId="0" borderId="0" xfId="0" applyFont="1" applyFill="1" applyBorder="1"/>
    <xf numFmtId="0" fontId="9" fillId="0" borderId="1" xfId="0" applyFont="1" applyBorder="1" applyAlignment="1">
      <alignment horizontal="center"/>
    </xf>
    <xf numFmtId="0" fontId="9" fillId="0" borderId="1" xfId="0" applyFont="1" applyBorder="1"/>
    <xf numFmtId="0" fontId="9" fillId="0" borderId="3" xfId="0" applyFont="1" applyBorder="1"/>
    <xf numFmtId="0" fontId="9" fillId="0" borderId="0" xfId="0" applyFont="1" applyBorder="1"/>
    <xf numFmtId="44" fontId="9" fillId="0" borderId="0" xfId="0" applyNumberFormat="1" applyFont="1" applyFill="1" applyBorder="1"/>
    <xf numFmtId="0" fontId="11" fillId="0" borderId="0" xfId="0" applyFont="1"/>
    <xf numFmtId="44" fontId="9" fillId="0" borderId="0" xfId="0" applyNumberFormat="1" applyFont="1"/>
    <xf numFmtId="44" fontId="11" fillId="0" borderId="0" xfId="0" applyNumberFormat="1" applyFont="1"/>
    <xf numFmtId="0" fontId="11" fillId="0" borderId="0" xfId="0" applyFont="1" applyAlignment="1">
      <alignment horizontal="right"/>
    </xf>
    <xf numFmtId="0" fontId="11" fillId="0" borderId="0" xfId="0" quotePrefix="1" applyFont="1" applyAlignment="1">
      <alignment horizontal="right"/>
    </xf>
    <xf numFmtId="44" fontId="12" fillId="0" borderId="0" xfId="0" applyNumberFormat="1" applyFont="1"/>
    <xf numFmtId="0" fontId="13" fillId="0" borderId="0" xfId="0" applyFont="1"/>
    <xf numFmtId="0" fontId="9" fillId="0" borderId="0" xfId="0" applyFont="1" applyAlignment="1">
      <alignment horizontal="center"/>
    </xf>
    <xf numFmtId="44" fontId="9" fillId="0" borderId="0" xfId="0" applyNumberFormat="1" applyFont="1" applyAlignment="1">
      <alignment horizontal="center"/>
    </xf>
    <xf numFmtId="0" fontId="9" fillId="0" borderId="0" xfId="0" applyFont="1" applyAlignment="1">
      <alignment horizontal="center" wrapText="1"/>
    </xf>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11" fillId="0" borderId="0" xfId="0" applyFont="1" applyBorder="1"/>
    <xf numFmtId="0" fontId="9" fillId="0" borderId="12" xfId="0" applyFont="1" applyBorder="1"/>
    <xf numFmtId="0" fontId="11" fillId="0" borderId="13" xfId="0" applyFont="1" applyBorder="1"/>
    <xf numFmtId="0" fontId="9" fillId="0" borderId="14" xfId="0" applyFont="1" applyBorder="1"/>
    <xf numFmtId="0" fontId="11" fillId="0" borderId="15" xfId="0" applyFont="1" applyBorder="1"/>
    <xf numFmtId="44" fontId="9" fillId="0" borderId="1" xfId="0" applyNumberFormat="1" applyFont="1" applyBorder="1"/>
    <xf numFmtId="0" fontId="15" fillId="0" borderId="0" xfId="0" applyFont="1"/>
    <xf numFmtId="0" fontId="9" fillId="0" borderId="3" xfId="0" applyFont="1" applyBorder="1" applyAlignment="1">
      <alignment horizontal="left"/>
    </xf>
    <xf numFmtId="1" fontId="14" fillId="0" borderId="0" xfId="0" applyNumberFormat="1" applyFont="1" applyFill="1" applyBorder="1" applyAlignment="1">
      <alignment horizontal="center"/>
    </xf>
    <xf numFmtId="0" fontId="9" fillId="0" borderId="0" xfId="0" applyFont="1" applyAlignment="1">
      <alignment horizontal="right"/>
    </xf>
    <xf numFmtId="0" fontId="16" fillId="0" borderId="0" xfId="0" applyFont="1"/>
    <xf numFmtId="0" fontId="18" fillId="4" borderId="17" xfId="4"/>
    <xf numFmtId="0" fontId="20" fillId="0" borderId="0" xfId="0" applyFont="1"/>
    <xf numFmtId="165" fontId="19" fillId="0" borderId="0" xfId="0" applyNumberFormat="1" applyFont="1"/>
    <xf numFmtId="165" fontId="9" fillId="0" borderId="0" xfId="0" applyNumberFormat="1" applyFont="1"/>
    <xf numFmtId="0" fontId="21" fillId="0" borderId="0" xfId="0" applyFont="1"/>
    <xf numFmtId="0" fontId="22" fillId="0" borderId="0" xfId="0" applyFont="1"/>
    <xf numFmtId="0" fontId="0" fillId="0" borderId="0" xfId="0" applyAlignment="1">
      <alignment horizontal="left" vertical="top"/>
    </xf>
    <xf numFmtId="0" fontId="23" fillId="0" borderId="0" xfId="0" applyFont="1" applyBorder="1" applyAlignment="1">
      <alignment vertical="center" wrapText="1"/>
    </xf>
    <xf numFmtId="0" fontId="24" fillId="0" borderId="18" xfId="0" applyFont="1" applyBorder="1" applyAlignment="1">
      <alignment horizontal="center" vertical="center" wrapText="1"/>
    </xf>
    <xf numFmtId="0" fontId="8" fillId="5" borderId="18" xfId="0" applyFont="1" applyFill="1" applyBorder="1" applyAlignment="1">
      <alignment vertical="center" wrapText="1"/>
    </xf>
    <xf numFmtId="3" fontId="8" fillId="5" borderId="18" xfId="0" applyNumberFormat="1" applyFont="1" applyFill="1" applyBorder="1" applyAlignment="1">
      <alignment vertical="center"/>
    </xf>
    <xf numFmtId="3" fontId="18" fillId="4" borderId="17" xfId="4" applyNumberFormat="1" applyAlignment="1">
      <alignment vertical="center"/>
    </xf>
    <xf numFmtId="0" fontId="24" fillId="3" borderId="18" xfId="0" applyFont="1" applyFill="1" applyBorder="1" applyAlignment="1">
      <alignment vertical="center" wrapText="1"/>
    </xf>
    <xf numFmtId="167" fontId="8" fillId="3" borderId="18" xfId="0" applyNumberFormat="1" applyFont="1" applyFill="1" applyBorder="1" applyAlignment="1">
      <alignment vertical="center"/>
    </xf>
    <xf numFmtId="165" fontId="9" fillId="0" borderId="0" xfId="0" applyNumberFormat="1" applyFont="1" applyAlignment="1">
      <alignment horizontal="left"/>
    </xf>
    <xf numFmtId="0" fontId="27" fillId="0" borderId="0" xfId="0" applyFont="1"/>
    <xf numFmtId="0" fontId="28" fillId="0" borderId="0" xfId="0" applyFont="1"/>
    <xf numFmtId="167" fontId="8"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6" fillId="0" borderId="0" xfId="6"/>
    <xf numFmtId="0" fontId="6" fillId="0" borderId="21" xfId="6" applyBorder="1" applyAlignment="1">
      <alignment wrapText="1"/>
    </xf>
    <xf numFmtId="0" fontId="6" fillId="6" borderId="0" xfId="6" applyFill="1"/>
    <xf numFmtId="0" fontId="6" fillId="0" borderId="0" xfId="6" applyAlignment="1">
      <alignment vertical="top"/>
    </xf>
    <xf numFmtId="0" fontId="6" fillId="0" borderId="0" xfId="6" applyAlignment="1">
      <alignment horizontal="center" vertical="top"/>
    </xf>
    <xf numFmtId="6" fontId="6" fillId="0" borderId="0" xfId="6" applyNumberFormat="1" applyAlignment="1">
      <alignment horizontal="center" vertical="top"/>
    </xf>
    <xf numFmtId="0" fontId="6" fillId="6" borderId="0" xfId="6" applyFill="1" applyAlignment="1">
      <alignment horizontal="center" vertical="top"/>
    </xf>
    <xf numFmtId="44" fontId="6" fillId="0" borderId="22" xfId="1" applyFont="1" applyBorder="1" applyAlignment="1">
      <alignment vertical="top"/>
    </xf>
    <xf numFmtId="44" fontId="6" fillId="0" borderId="1" xfId="1" applyFont="1" applyBorder="1" applyAlignment="1">
      <alignment vertical="top"/>
    </xf>
    <xf numFmtId="44" fontId="6" fillId="0" borderId="24" xfId="1" applyFont="1" applyBorder="1" applyAlignment="1">
      <alignment vertical="top"/>
    </xf>
    <xf numFmtId="44" fontId="6" fillId="0" borderId="31" xfId="1" applyFont="1" applyBorder="1"/>
    <xf numFmtId="44" fontId="6" fillId="6" borderId="3" xfId="1" applyFont="1" applyFill="1" applyBorder="1" applyAlignment="1">
      <alignment vertical="top"/>
    </xf>
    <xf numFmtId="44" fontId="6" fillId="6" borderId="0" xfId="1" applyFont="1" applyFill="1" applyBorder="1" applyAlignment="1">
      <alignment vertical="top"/>
    </xf>
    <xf numFmtId="44" fontId="6" fillId="6" borderId="4" xfId="1" applyFont="1" applyFill="1" applyBorder="1" applyAlignment="1">
      <alignment vertical="top"/>
    </xf>
    <xf numFmtId="44" fontId="6" fillId="6" borderId="31" xfId="1" applyFont="1" applyFill="1" applyBorder="1"/>
    <xf numFmtId="44" fontId="6" fillId="0" borderId="3" xfId="1" applyFont="1" applyBorder="1" applyAlignment="1">
      <alignment vertical="top"/>
    </xf>
    <xf numFmtId="44" fontId="6" fillId="0" borderId="0" xfId="1" applyFont="1" applyBorder="1" applyAlignment="1">
      <alignment vertical="top"/>
    </xf>
    <xf numFmtId="44" fontId="6" fillId="0" borderId="4" xfId="1" applyFont="1" applyBorder="1" applyAlignment="1">
      <alignment vertical="top"/>
    </xf>
    <xf numFmtId="44" fontId="6" fillId="0" borderId="6" xfId="1" applyFont="1" applyBorder="1" applyAlignment="1">
      <alignment vertical="top"/>
    </xf>
    <xf numFmtId="44" fontId="6" fillId="0" borderId="7" xfId="1" applyFont="1" applyBorder="1" applyAlignment="1">
      <alignment vertical="top"/>
    </xf>
    <xf numFmtId="44" fontId="6" fillId="0" borderId="30" xfId="1" applyFont="1" applyBorder="1"/>
    <xf numFmtId="0" fontId="6" fillId="0" borderId="21" xfId="6" applyBorder="1" applyAlignment="1">
      <alignment horizontal="center" wrapText="1"/>
    </xf>
    <xf numFmtId="0" fontId="7" fillId="0" borderId="0" xfId="0" applyFont="1"/>
    <xf numFmtId="3" fontId="18" fillId="4" borderId="32" xfId="4" applyNumberFormat="1" applyBorder="1" applyAlignment="1">
      <alignment vertical="center"/>
    </xf>
    <xf numFmtId="3" fontId="18" fillId="4" borderId="33" xfId="4" applyNumberFormat="1" applyBorder="1" applyAlignment="1">
      <alignment vertical="center"/>
    </xf>
    <xf numFmtId="3" fontId="18" fillId="4" borderId="34" xfId="4" applyNumberFormat="1" applyBorder="1" applyAlignment="1">
      <alignment vertical="center"/>
    </xf>
    <xf numFmtId="3" fontId="18" fillId="4" borderId="35" xfId="4" applyNumberFormat="1" applyBorder="1" applyAlignment="1">
      <alignment vertical="center"/>
    </xf>
    <xf numFmtId="3" fontId="18" fillId="4" borderId="17" xfId="4" applyNumberFormat="1" applyBorder="1" applyAlignment="1">
      <alignment vertical="center"/>
    </xf>
    <xf numFmtId="167" fontId="8" fillId="3" borderId="36" xfId="0" applyNumberFormat="1" applyFont="1" applyFill="1" applyBorder="1" applyAlignment="1">
      <alignment vertical="center"/>
    </xf>
    <xf numFmtId="167" fontId="8" fillId="3" borderId="37" xfId="0" applyNumberFormat="1" applyFont="1" applyFill="1" applyBorder="1" applyAlignment="1">
      <alignment vertical="center"/>
    </xf>
    <xf numFmtId="3" fontId="18" fillId="0" borderId="38" xfId="4" applyNumberFormat="1" applyFill="1" applyBorder="1" applyAlignment="1">
      <alignment vertical="center"/>
    </xf>
    <xf numFmtId="3" fontId="18" fillId="0" borderId="39" xfId="4" applyNumberFormat="1" applyFill="1" applyBorder="1" applyAlignment="1">
      <alignment vertical="center"/>
    </xf>
    <xf numFmtId="3" fontId="18" fillId="0" borderId="17" xfId="4" applyNumberFormat="1" applyFill="1" applyAlignment="1">
      <alignment vertical="center"/>
    </xf>
    <xf numFmtId="3" fontId="8" fillId="5" borderId="0" xfId="0" applyNumberFormat="1" applyFont="1" applyFill="1" applyBorder="1" applyAlignment="1">
      <alignment vertical="center"/>
    </xf>
    <xf numFmtId="0" fontId="24" fillId="0" borderId="20" xfId="0" applyFont="1" applyBorder="1" applyAlignment="1">
      <alignment horizontal="center" vertical="center" wrapText="1"/>
    </xf>
    <xf numFmtId="0" fontId="25" fillId="0" borderId="19" xfId="0" applyFont="1" applyFill="1" applyBorder="1" applyAlignment="1">
      <alignment vertical="center" wrapText="1"/>
    </xf>
    <xf numFmtId="3" fontId="8" fillId="0" borderId="0" xfId="0" applyNumberFormat="1" applyFont="1" applyFill="1" applyBorder="1" applyAlignment="1">
      <alignment vertical="center"/>
    </xf>
    <xf numFmtId="0" fontId="0" fillId="0" borderId="0" xfId="0" applyFill="1"/>
    <xf numFmtId="0" fontId="24" fillId="0" borderId="19" xfId="0" applyFont="1" applyBorder="1" applyAlignment="1">
      <alignment horizontal="center" vertical="center" wrapText="1"/>
    </xf>
    <xf numFmtId="0" fontId="8" fillId="5" borderId="19" xfId="0" applyFont="1" applyFill="1" applyBorder="1" applyAlignment="1">
      <alignment vertical="center" wrapText="1"/>
    </xf>
    <xf numFmtId="167" fontId="8" fillId="3" borderId="42" xfId="0" applyNumberFormat="1" applyFont="1" applyFill="1" applyBorder="1" applyAlignment="1">
      <alignment vertical="center"/>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44" fontId="24" fillId="0" borderId="45" xfId="1" applyNumberFormat="1"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1" xfId="0" applyFont="1" applyFill="1" applyBorder="1" applyAlignment="1">
      <alignment horizontal="center" vertical="center" wrapText="1"/>
    </xf>
    <xf numFmtId="44" fontId="8" fillId="6" borderId="0" xfId="1" applyNumberFormat="1" applyFont="1" applyFill="1" applyBorder="1" applyAlignment="1">
      <alignment vertical="center" wrapText="1"/>
    </xf>
    <xf numFmtId="44" fontId="8" fillId="6" borderId="15" xfId="1" applyNumberFormat="1" applyFont="1" applyFill="1" applyBorder="1" applyAlignment="1">
      <alignment vertical="center" wrapText="1"/>
    </xf>
    <xf numFmtId="17" fontId="24" fillId="8" borderId="18" xfId="0" applyNumberFormat="1" applyFont="1" applyFill="1" applyBorder="1" applyAlignment="1">
      <alignment horizontal="center" vertical="center" wrapText="1"/>
    </xf>
    <xf numFmtId="3" fontId="18" fillId="4" borderId="48" xfId="4" applyNumberFormat="1" applyBorder="1" applyAlignment="1">
      <alignment vertical="center"/>
    </xf>
    <xf numFmtId="167" fontId="8" fillId="3" borderId="49" xfId="0" applyNumberFormat="1" applyFont="1" applyFill="1" applyBorder="1" applyAlignment="1">
      <alignment vertical="center"/>
    </xf>
    <xf numFmtId="3" fontId="8" fillId="5" borderId="51" xfId="0" applyNumberFormat="1" applyFont="1" applyFill="1" applyBorder="1" applyAlignment="1">
      <alignment vertical="center"/>
    </xf>
    <xf numFmtId="167" fontId="8" fillId="3" borderId="52" xfId="0" applyNumberFormat="1" applyFont="1" applyFill="1" applyBorder="1" applyAlignment="1">
      <alignment vertical="center"/>
    </xf>
    <xf numFmtId="17" fontId="24" fillId="8" borderId="19" xfId="0" applyNumberFormat="1" applyFont="1" applyFill="1" applyBorder="1" applyAlignment="1">
      <alignment horizontal="center" vertical="center" wrapText="1"/>
    </xf>
    <xf numFmtId="166" fontId="24" fillId="7" borderId="41" xfId="0" applyNumberFormat="1" applyFont="1" applyFill="1" applyBorder="1" applyAlignment="1">
      <alignment horizontal="center" vertical="center" wrapText="1"/>
    </xf>
    <xf numFmtId="0" fontId="5" fillId="0" borderId="21" xfId="6" applyFont="1" applyBorder="1" applyAlignment="1">
      <alignment horizontal="center" wrapText="1"/>
    </xf>
    <xf numFmtId="0" fontId="5" fillId="0" borderId="54" xfId="6" applyFont="1" applyBorder="1" applyAlignment="1">
      <alignment horizontal="center" vertical="top"/>
    </xf>
    <xf numFmtId="44" fontId="6" fillId="0" borderId="53" xfId="1" applyFont="1" applyBorder="1" applyAlignment="1">
      <alignment vertical="top"/>
    </xf>
    <xf numFmtId="0" fontId="5" fillId="0" borderId="55" xfId="6" applyFont="1" applyBorder="1" applyAlignment="1">
      <alignment horizontal="center" vertical="top"/>
    </xf>
    <xf numFmtId="43" fontId="6" fillId="0" borderId="22" xfId="7" applyFont="1" applyBorder="1" applyAlignment="1">
      <alignment vertical="top"/>
    </xf>
    <xf numFmtId="43" fontId="6" fillId="0" borderId="53" xfId="7" applyFont="1" applyBorder="1" applyAlignment="1">
      <alignment vertical="top"/>
    </xf>
    <xf numFmtId="43" fontId="6" fillId="6" borderId="3" xfId="7" applyFont="1" applyFill="1" applyBorder="1" applyAlignment="1">
      <alignment vertical="top"/>
    </xf>
    <xf numFmtId="43" fontId="6" fillId="0" borderId="3" xfId="7" applyFont="1" applyBorder="1" applyAlignment="1">
      <alignment vertical="top"/>
    </xf>
    <xf numFmtId="43" fontId="6" fillId="0" borderId="31" xfId="7" applyFont="1" applyBorder="1"/>
    <xf numFmtId="43" fontId="6" fillId="6" borderId="31" xfId="7" applyFont="1" applyFill="1" applyBorder="1"/>
    <xf numFmtId="43" fontId="6" fillId="0" borderId="30" xfId="7" applyFont="1" applyBorder="1"/>
    <xf numFmtId="43" fontId="6" fillId="0" borderId="56" xfId="7" applyFont="1" applyBorder="1"/>
    <xf numFmtId="44" fontId="6" fillId="0" borderId="56" xfId="1" applyFont="1" applyBorder="1"/>
    <xf numFmtId="0" fontId="0" fillId="0" borderId="31" xfId="0" applyBorder="1"/>
    <xf numFmtId="0" fontId="32" fillId="0" borderId="0" xfId="0" applyFont="1"/>
    <xf numFmtId="0" fontId="32" fillId="0" borderId="0" xfId="0" applyFont="1" applyAlignment="1">
      <alignment wrapText="1"/>
    </xf>
    <xf numFmtId="0" fontId="34" fillId="0" borderId="0" xfId="0" applyFont="1"/>
    <xf numFmtId="0" fontId="34" fillId="0" borderId="56" xfId="0" applyFont="1" applyBorder="1" applyAlignment="1">
      <alignment wrapText="1"/>
    </xf>
    <xf numFmtId="0" fontId="34" fillId="6" borderId="56" xfId="0" applyFont="1" applyFill="1" applyBorder="1" applyAlignment="1">
      <alignment wrapText="1"/>
    </xf>
    <xf numFmtId="0" fontId="34" fillId="0" borderId="0" xfId="0" applyFont="1" applyAlignment="1">
      <alignment wrapText="1"/>
    </xf>
    <xf numFmtId="0" fontId="34" fillId="0" borderId="31" xfId="0" applyFont="1" applyBorder="1"/>
    <xf numFmtId="0" fontId="34" fillId="6" borderId="31" xfId="0" applyFont="1" applyFill="1" applyBorder="1"/>
    <xf numFmtId="0" fontId="34" fillId="0" borderId="30" xfId="0" applyFont="1" applyBorder="1"/>
    <xf numFmtId="0" fontId="34" fillId="6" borderId="30" xfId="0" applyFont="1" applyFill="1" applyBorder="1"/>
    <xf numFmtId="0" fontId="18" fillId="4" borderId="17" xfId="4" applyFont="1"/>
    <xf numFmtId="0" fontId="33" fillId="0" borderId="0" xfId="0" applyFont="1"/>
    <xf numFmtId="0" fontId="32" fillId="0" borderId="0" xfId="0" applyFont="1" applyAlignment="1">
      <alignment vertical="top" wrapText="1"/>
    </xf>
    <xf numFmtId="0" fontId="0" fillId="0" borderId="3" xfId="0" applyBorder="1"/>
    <xf numFmtId="0" fontId="0" fillId="0" borderId="4" xfId="0" applyBorder="1"/>
    <xf numFmtId="0" fontId="27" fillId="0" borderId="22" xfId="0" applyFont="1" applyBorder="1"/>
    <xf numFmtId="0" fontId="0" fillId="0" borderId="24" xfId="0" applyBorder="1"/>
    <xf numFmtId="0" fontId="27" fillId="0" borderId="3" xfId="0" applyFont="1" applyBorder="1"/>
    <xf numFmtId="0" fontId="27" fillId="0" borderId="54" xfId="0" applyFont="1" applyBorder="1" applyAlignment="1">
      <alignment horizontal="center" vertical="top"/>
    </xf>
    <xf numFmtId="0" fontId="27" fillId="0" borderId="21" xfId="0" applyFont="1" applyBorder="1" applyAlignment="1">
      <alignment horizontal="center" vertical="top"/>
    </xf>
    <xf numFmtId="0" fontId="27" fillId="0" borderId="58" xfId="0" applyFont="1" applyBorder="1"/>
    <xf numFmtId="0" fontId="0" fillId="0" borderId="58" xfId="0" applyBorder="1"/>
    <xf numFmtId="0" fontId="0" fillId="0" borderId="59" xfId="0" applyBorder="1"/>
    <xf numFmtId="0" fontId="27" fillId="6" borderId="3" xfId="0" applyFont="1" applyFill="1" applyBorder="1"/>
    <xf numFmtId="0" fontId="0" fillId="6" borderId="4" xfId="0" applyFill="1" applyBorder="1"/>
    <xf numFmtId="0" fontId="27" fillId="0" borderId="21" xfId="0" applyFont="1" applyBorder="1" applyAlignment="1">
      <alignment horizontal="center" vertical="top" wrapText="1"/>
    </xf>
    <xf numFmtId="0" fontId="35" fillId="9" borderId="0" xfId="0" applyFont="1" applyFill="1"/>
    <xf numFmtId="0" fontId="0" fillId="0" borderId="0" xfId="0" applyAlignment="1">
      <alignment wrapText="1"/>
    </xf>
    <xf numFmtId="0" fontId="7" fillId="0" borderId="0" xfId="0" applyFont="1" applyAlignment="1">
      <alignment wrapText="1"/>
    </xf>
    <xf numFmtId="0" fontId="7" fillId="0" borderId="0" xfId="0" applyFont="1" applyAlignment="1">
      <alignment horizontal="left" vertical="top"/>
    </xf>
    <xf numFmtId="0" fontId="37" fillId="0" borderId="0" xfId="0" applyFont="1" applyAlignment="1">
      <alignment horizontal="center"/>
    </xf>
    <xf numFmtId="0" fontId="7" fillId="0" borderId="54" xfId="0" applyFont="1" applyBorder="1" applyAlignment="1">
      <alignment horizontal="left" vertical="top"/>
    </xf>
    <xf numFmtId="0" fontId="0" fillId="0" borderId="54" xfId="0" applyBorder="1" applyAlignment="1">
      <alignment horizontal="left" vertical="top"/>
    </xf>
    <xf numFmtId="0" fontId="7" fillId="13" borderId="55" xfId="0" applyFont="1" applyFill="1" applyBorder="1" applyAlignment="1">
      <alignment vertical="top" wrapText="1"/>
    </xf>
    <xf numFmtId="0" fontId="7" fillId="0" borderId="55" xfId="0" applyFont="1" applyBorder="1" applyAlignment="1">
      <alignment vertical="top" wrapText="1"/>
    </xf>
    <xf numFmtId="0" fontId="7" fillId="11" borderId="55" xfId="0" applyFont="1" applyFill="1" applyBorder="1" applyAlignment="1">
      <alignment vertical="top" wrapText="1"/>
    </xf>
    <xf numFmtId="0" fontId="7" fillId="12" borderId="55" xfId="0" applyFont="1" applyFill="1" applyBorder="1" applyAlignment="1">
      <alignment vertical="top" wrapText="1"/>
    </xf>
    <xf numFmtId="0" fontId="7" fillId="14" borderId="55" xfId="0" applyFont="1" applyFill="1" applyBorder="1" applyAlignment="1">
      <alignment vertical="top" wrapText="1"/>
    </xf>
    <xf numFmtId="0" fontId="7" fillId="15" borderId="55" xfId="0" applyFont="1" applyFill="1" applyBorder="1" applyAlignment="1">
      <alignment vertical="top" wrapText="1"/>
    </xf>
    <xf numFmtId="0" fontId="7" fillId="16" borderId="55" xfId="0" applyFont="1" applyFill="1" applyBorder="1" applyAlignment="1">
      <alignment vertical="top" wrapText="1"/>
    </xf>
    <xf numFmtId="0" fontId="39" fillId="0" borderId="0" xfId="0" applyFont="1"/>
    <xf numFmtId="0" fontId="7" fillId="0" borderId="7" xfId="0" applyFont="1" applyBorder="1"/>
    <xf numFmtId="0" fontId="7" fillId="0" borderId="55" xfId="0" applyFont="1" applyBorder="1"/>
    <xf numFmtId="0" fontId="7" fillId="0" borderId="2" xfId="0" applyFont="1" applyBorder="1"/>
    <xf numFmtId="0" fontId="7" fillId="0" borderId="55" xfId="0" applyFont="1" applyBorder="1" applyAlignment="1"/>
    <xf numFmtId="0" fontId="4" fillId="0" borderId="21" xfId="6" applyFont="1" applyBorder="1" applyAlignment="1">
      <alignment horizontal="center" vertical="top" wrapText="1"/>
    </xf>
    <xf numFmtId="0" fontId="4" fillId="0" borderId="21" xfId="6" applyFont="1" applyBorder="1" applyAlignment="1">
      <alignment wrapText="1"/>
    </xf>
    <xf numFmtId="0" fontId="7" fillId="0" borderId="3" xfId="0" applyFont="1" applyBorder="1"/>
    <xf numFmtId="0" fontId="7" fillId="0" borderId="5" xfId="0" applyFont="1" applyBorder="1"/>
    <xf numFmtId="0" fontId="7" fillId="0" borderId="22" xfId="0" applyFont="1" applyBorder="1"/>
    <xf numFmtId="0" fontId="7" fillId="0" borderId="23" xfId="0" applyFont="1" applyBorder="1"/>
    <xf numFmtId="0" fontId="7" fillId="0" borderId="23" xfId="0" applyFont="1" applyBorder="1" applyAlignment="1">
      <alignment horizontal="center" vertical="top" wrapText="1"/>
    </xf>
    <xf numFmtId="0" fontId="27" fillId="0" borderId="25" xfId="0" applyFont="1" applyBorder="1" applyAlignment="1">
      <alignment horizontal="center" vertical="top" wrapText="1"/>
    </xf>
    <xf numFmtId="0" fontId="7" fillId="0" borderId="0" xfId="0" applyFont="1" applyBorder="1"/>
    <xf numFmtId="44" fontId="7" fillId="0" borderId="0" xfId="1" applyFont="1" applyBorder="1"/>
    <xf numFmtId="44" fontId="27" fillId="0" borderId="27" xfId="1" applyFont="1" applyBorder="1"/>
    <xf numFmtId="0" fontId="7" fillId="0" borderId="6" xfId="0" applyFont="1" applyBorder="1"/>
    <xf numFmtId="0" fontId="7" fillId="0" borderId="29" xfId="0" applyFont="1" applyBorder="1"/>
    <xf numFmtId="0" fontId="27" fillId="0" borderId="18" xfId="0" applyFont="1" applyBorder="1" applyAlignment="1">
      <alignment horizontal="center" vertical="center" wrapText="1"/>
    </xf>
    <xf numFmtId="44" fontId="40" fillId="4" borderId="17" xfId="1" applyFont="1" applyFill="1" applyBorder="1" applyAlignment="1">
      <alignment horizontal="center"/>
    </xf>
    <xf numFmtId="44" fontId="41" fillId="4" borderId="26" xfId="1" applyFont="1" applyFill="1" applyBorder="1" applyAlignment="1">
      <alignment horizontal="center"/>
    </xf>
    <xf numFmtId="0" fontId="8" fillId="6" borderId="18" xfId="0" applyFont="1" applyFill="1" applyBorder="1" applyAlignment="1">
      <alignment horizontal="left" vertical="center" wrapText="1"/>
    </xf>
    <xf numFmtId="0" fontId="7" fillId="0" borderId="3"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6" borderId="60" xfId="0" applyFont="1" applyFill="1" applyBorder="1" applyAlignment="1">
      <alignment vertical="center" wrapText="1"/>
    </xf>
    <xf numFmtId="0" fontId="8" fillId="6" borderId="61" xfId="0" applyFont="1" applyFill="1" applyBorder="1" applyAlignment="1">
      <alignment vertical="center" wrapText="1"/>
    </xf>
    <xf numFmtId="0" fontId="8" fillId="6" borderId="61" xfId="0" applyFont="1" applyFill="1" applyBorder="1" applyAlignment="1">
      <alignment horizontal="center" vertical="top" wrapText="1"/>
    </xf>
    <xf numFmtId="0" fontId="8" fillId="6" borderId="62" xfId="0" applyFont="1" applyFill="1" applyBorder="1" applyAlignment="1">
      <alignment horizontal="center" vertical="top" wrapText="1"/>
    </xf>
    <xf numFmtId="0" fontId="8" fillId="6" borderId="21" xfId="0" applyFont="1" applyFill="1" applyBorder="1" applyAlignment="1">
      <alignment horizontal="center" vertical="top" wrapText="1"/>
    </xf>
    <xf numFmtId="0" fontId="7" fillId="0" borderId="60" xfId="0" applyFont="1" applyBorder="1" applyAlignment="1">
      <alignment vertical="top" wrapText="1"/>
    </xf>
    <xf numFmtId="0" fontId="7" fillId="0" borderId="60" xfId="0" applyFont="1" applyBorder="1" applyAlignment="1">
      <alignment wrapText="1"/>
    </xf>
    <xf numFmtId="44" fontId="40" fillId="4" borderId="63" xfId="1" applyFont="1" applyFill="1" applyBorder="1" applyAlignment="1">
      <alignment horizontal="center"/>
    </xf>
    <xf numFmtId="0" fontId="7" fillId="7" borderId="57" xfId="0" applyFont="1" applyFill="1" applyBorder="1" applyAlignment="1">
      <alignment horizontal="center"/>
    </xf>
    <xf numFmtId="3" fontId="18" fillId="6" borderId="46" xfId="4" applyNumberFormat="1" applyFill="1" applyBorder="1" applyAlignment="1">
      <alignment vertical="center"/>
    </xf>
    <xf numFmtId="3" fontId="18" fillId="6" borderId="33" xfId="4" applyNumberFormat="1" applyFill="1" applyBorder="1" applyAlignment="1">
      <alignment vertical="center"/>
    </xf>
    <xf numFmtId="3" fontId="18" fillId="6" borderId="34" xfId="4" applyNumberFormat="1" applyFill="1" applyBorder="1" applyAlignment="1">
      <alignment vertical="center"/>
    </xf>
    <xf numFmtId="3" fontId="18" fillId="6" borderId="48" xfId="4" applyNumberFormat="1" applyFill="1" applyBorder="1" applyAlignment="1">
      <alignment vertical="center"/>
    </xf>
    <xf numFmtId="3" fontId="8" fillId="6" borderId="50" xfId="0" applyNumberFormat="1" applyFont="1" applyFill="1" applyBorder="1" applyAlignment="1">
      <alignment vertical="center"/>
    </xf>
    <xf numFmtId="0" fontId="6" fillId="0" borderId="0" xfId="6" applyFill="1"/>
    <xf numFmtId="0" fontId="24" fillId="0" borderId="0" xfId="0" applyFont="1" applyFill="1" applyBorder="1" applyAlignment="1">
      <alignment vertical="center" wrapText="1"/>
    </xf>
    <xf numFmtId="167" fontId="8" fillId="0" borderId="0" xfId="0" applyNumberFormat="1" applyFont="1" applyFill="1" applyBorder="1" applyAlignment="1">
      <alignment vertical="center"/>
    </xf>
    <xf numFmtId="43" fontId="40" fillId="4" borderId="63" xfId="7" applyFont="1" applyFill="1" applyBorder="1" applyAlignment="1">
      <alignment horizontal="center"/>
    </xf>
    <xf numFmtId="0" fontId="24" fillId="3" borderId="0" xfId="0" applyFont="1" applyFill="1" applyBorder="1" applyAlignment="1">
      <alignment vertical="center"/>
    </xf>
    <xf numFmtId="9" fontId="7" fillId="8" borderId="0" xfId="0" applyNumberFormat="1" applyFont="1" applyFill="1" applyBorder="1"/>
    <xf numFmtId="9" fontId="7" fillId="8" borderId="0" xfId="3" applyFont="1" applyFill="1" applyBorder="1"/>
    <xf numFmtId="168" fontId="7" fillId="0" borderId="0" xfId="0" applyNumberFormat="1" applyFont="1"/>
    <xf numFmtId="0" fontId="24" fillId="0" borderId="64" xfId="0" applyFont="1" applyBorder="1" applyAlignment="1">
      <alignment horizontal="center" vertical="center" wrapText="1"/>
    </xf>
    <xf numFmtId="17" fontId="24" fillId="10" borderId="21" xfId="0" applyNumberFormat="1" applyFont="1" applyFill="1" applyBorder="1" applyAlignment="1">
      <alignment horizontal="center" vertical="center" wrapText="1"/>
    </xf>
    <xf numFmtId="167" fontId="8" fillId="3" borderId="21" xfId="0" applyNumberFormat="1" applyFont="1" applyFill="1" applyBorder="1" applyAlignment="1">
      <alignment vertical="center"/>
    </xf>
    <xf numFmtId="167" fontId="8" fillId="0" borderId="40" xfId="0" applyNumberFormat="1" applyFont="1" applyFill="1" applyBorder="1" applyAlignment="1">
      <alignment vertical="center"/>
    </xf>
    <xf numFmtId="3" fontId="18" fillId="4" borderId="65" xfId="4" applyNumberFormat="1" applyBorder="1" applyAlignment="1">
      <alignment vertical="center"/>
    </xf>
    <xf numFmtId="3" fontId="18" fillId="4" borderId="66" xfId="4" applyNumberFormat="1" applyBorder="1" applyAlignment="1">
      <alignment vertical="center"/>
    </xf>
    <xf numFmtId="3" fontId="18" fillId="4" borderId="67" xfId="4" applyNumberFormat="1" applyBorder="1" applyAlignment="1">
      <alignment vertical="center"/>
    </xf>
    <xf numFmtId="3" fontId="18" fillId="4" borderId="68" xfId="4" applyNumberFormat="1" applyBorder="1" applyAlignment="1">
      <alignment vertical="center"/>
    </xf>
    <xf numFmtId="0" fontId="24" fillId="8" borderId="21" xfId="0" applyFont="1" applyFill="1" applyBorder="1" applyAlignment="1">
      <alignment horizontal="center" vertical="center" wrapText="1"/>
    </xf>
    <xf numFmtId="44" fontId="0" fillId="8" borderId="25" xfId="1" applyFont="1" applyFill="1" applyBorder="1"/>
    <xf numFmtId="44" fontId="0" fillId="8" borderId="27" xfId="1" applyFont="1" applyFill="1" applyBorder="1"/>
    <xf numFmtId="44" fontId="7" fillId="8" borderId="27" xfId="1" applyFont="1" applyFill="1" applyBorder="1"/>
    <xf numFmtId="44" fontId="7" fillId="13" borderId="55" xfId="1" applyFont="1" applyFill="1" applyBorder="1" applyAlignment="1">
      <alignment horizontal="center"/>
    </xf>
    <xf numFmtId="44" fontId="8" fillId="13" borderId="0" xfId="1" applyFont="1" applyFill="1" applyBorder="1" applyAlignment="1">
      <alignment vertical="center"/>
    </xf>
    <xf numFmtId="44" fontId="7" fillId="13" borderId="0" xfId="1" applyFont="1" applyFill="1" applyBorder="1"/>
    <xf numFmtId="44" fontId="27" fillId="13" borderId="27" xfId="1" applyFont="1" applyFill="1" applyBorder="1"/>
    <xf numFmtId="44" fontId="42" fillId="13" borderId="16" xfId="2" applyNumberFormat="1" applyFont="1" applyFill="1" applyBorder="1"/>
    <xf numFmtId="44" fontId="42" fillId="13" borderId="28" xfId="2" applyNumberFormat="1" applyFont="1" applyFill="1" applyBorder="1"/>
    <xf numFmtId="44" fontId="8" fillId="13" borderId="15" xfId="1" applyNumberFormat="1" applyFont="1" applyFill="1" applyBorder="1" applyAlignment="1">
      <alignment vertical="center" wrapText="1"/>
    </xf>
    <xf numFmtId="44" fontId="8" fillId="13" borderId="14" xfId="1" applyNumberFormat="1" applyFont="1" applyFill="1" applyBorder="1" applyAlignment="1">
      <alignment vertical="center" wrapText="1"/>
    </xf>
    <xf numFmtId="44" fontId="40" fillId="8" borderId="26" xfId="1" applyFont="1" applyFill="1" applyBorder="1" applyAlignment="1">
      <alignment vertical="center"/>
    </xf>
    <xf numFmtId="44" fontId="40" fillId="8" borderId="47" xfId="1" applyFont="1" applyFill="1" applyBorder="1" applyAlignment="1">
      <alignment vertical="center"/>
    </xf>
    <xf numFmtId="167" fontId="8" fillId="13" borderId="36" xfId="0" applyNumberFormat="1" applyFont="1" applyFill="1" applyBorder="1" applyAlignment="1">
      <alignment vertical="center"/>
    </xf>
    <xf numFmtId="167" fontId="8" fillId="13" borderId="37" xfId="0" applyNumberFormat="1" applyFont="1" applyFill="1" applyBorder="1" applyAlignment="1">
      <alignment vertical="center"/>
    </xf>
    <xf numFmtId="167" fontId="8" fillId="13" borderId="49" xfId="0" applyNumberFormat="1" applyFont="1" applyFill="1" applyBorder="1" applyAlignment="1">
      <alignment vertical="center"/>
    </xf>
    <xf numFmtId="167" fontId="8" fillId="13" borderId="52" xfId="0" applyNumberFormat="1" applyFont="1" applyFill="1" applyBorder="1" applyAlignment="1">
      <alignment vertical="center"/>
    </xf>
    <xf numFmtId="167" fontId="8" fillId="3" borderId="69" xfId="0" applyNumberFormat="1" applyFont="1" applyFill="1" applyBorder="1" applyAlignment="1">
      <alignment vertical="center"/>
    </xf>
    <xf numFmtId="169" fontId="40" fillId="4" borderId="63" xfId="7" applyNumberFormat="1" applyFont="1" applyFill="1" applyBorder="1" applyAlignment="1">
      <alignment horizontal="center"/>
    </xf>
    <xf numFmtId="44" fontId="40" fillId="13" borderId="26" xfId="1" applyFont="1" applyFill="1" applyBorder="1" applyAlignment="1">
      <alignment vertical="center"/>
    </xf>
    <xf numFmtId="0" fontId="17" fillId="13" borderId="16" xfId="2" applyFont="1" applyFill="1"/>
    <xf numFmtId="44" fontId="17" fillId="13" borderId="16" xfId="1" applyFont="1" applyFill="1" applyBorder="1"/>
    <xf numFmtId="44" fontId="0" fillId="13" borderId="3" xfId="0" applyNumberFormat="1" applyFill="1" applyBorder="1"/>
    <xf numFmtId="44" fontId="0" fillId="13" borderId="31" xfId="0" applyNumberFormat="1" applyFill="1" applyBorder="1"/>
    <xf numFmtId="44" fontId="17" fillId="13" borderId="72" xfId="1" applyFont="1" applyFill="1" applyBorder="1"/>
    <xf numFmtId="168" fontId="8" fillId="13" borderId="41" xfId="0" applyNumberFormat="1" applyFont="1" applyFill="1" applyBorder="1" applyAlignment="1">
      <alignment vertical="center"/>
    </xf>
    <xf numFmtId="0" fontId="7" fillId="17" borderId="3" xfId="0" applyFont="1" applyFill="1" applyBorder="1"/>
    <xf numFmtId="0" fontId="14" fillId="0" borderId="0" xfId="0" applyFont="1"/>
    <xf numFmtId="44" fontId="9" fillId="0" borderId="0" xfId="8" applyFont="1" applyAlignment="1">
      <alignment horizontal="center"/>
    </xf>
    <xf numFmtId="0" fontId="9" fillId="0" borderId="22" xfId="0" applyFont="1" applyBorder="1"/>
    <xf numFmtId="0" fontId="9" fillId="0" borderId="24" xfId="0" applyFont="1" applyBorder="1" applyAlignment="1">
      <alignment horizontal="center"/>
    </xf>
    <xf numFmtId="0" fontId="9" fillId="0" borderId="0" xfId="0" applyFont="1" applyBorder="1" applyAlignment="1">
      <alignment horizontal="center"/>
    </xf>
    <xf numFmtId="44" fontId="9" fillId="0" borderId="4" xfId="8" applyFont="1" applyBorder="1" applyAlignment="1">
      <alignment horizontal="center"/>
    </xf>
    <xf numFmtId="44" fontId="9" fillId="0" borderId="0" xfId="8" applyFont="1" applyFill="1" applyBorder="1"/>
    <xf numFmtId="0" fontId="9" fillId="0" borderId="4" xfId="0" applyFont="1" applyBorder="1" applyAlignment="1">
      <alignment horizontal="center"/>
    </xf>
    <xf numFmtId="9" fontId="9" fillId="0" borderId="0" xfId="0" applyNumberFormat="1" applyFont="1"/>
    <xf numFmtId="0" fontId="9" fillId="0" borderId="53" xfId="0" applyFont="1" applyBorder="1"/>
    <xf numFmtId="0" fontId="9" fillId="0" borderId="74" xfId="0" applyFont="1" applyBorder="1"/>
    <xf numFmtId="44" fontId="9" fillId="0" borderId="75" xfId="0" applyNumberFormat="1" applyFont="1" applyBorder="1" applyAlignment="1">
      <alignment horizontal="center"/>
    </xf>
    <xf numFmtId="0" fontId="10" fillId="0" borderId="74" xfId="0" applyFont="1" applyBorder="1"/>
    <xf numFmtId="0" fontId="9" fillId="0" borderId="24" xfId="0" applyFont="1" applyBorder="1"/>
    <xf numFmtId="0" fontId="9" fillId="0" borderId="4" xfId="0" applyFont="1" applyBorder="1"/>
    <xf numFmtId="0" fontId="9" fillId="0" borderId="76" xfId="0" applyFont="1" applyBorder="1"/>
    <xf numFmtId="0" fontId="9" fillId="0" borderId="76" xfId="0" applyFont="1" applyFill="1" applyBorder="1"/>
    <xf numFmtId="44" fontId="9" fillId="0" borderId="0" xfId="8" applyFont="1" applyBorder="1" applyAlignment="1">
      <alignment horizontal="center"/>
    </xf>
    <xf numFmtId="0" fontId="9" fillId="0" borderId="75" xfId="0" applyFont="1" applyBorder="1"/>
    <xf numFmtId="164" fontId="9" fillId="0" borderId="60" xfId="0" applyNumberFormat="1" applyFont="1" applyFill="1" applyBorder="1" applyAlignment="1">
      <alignment horizontal="center"/>
    </xf>
    <xf numFmtId="0" fontId="9" fillId="0" borderId="77" xfId="0" applyFont="1" applyFill="1" applyBorder="1"/>
    <xf numFmtId="164" fontId="9" fillId="0" borderId="53" xfId="0" applyNumberFormat="1" applyFont="1" applyFill="1" applyBorder="1" applyAlignment="1">
      <alignment horizontal="center"/>
    </xf>
    <xf numFmtId="0" fontId="9" fillId="0" borderId="75" xfId="0" applyFont="1" applyFill="1" applyBorder="1"/>
    <xf numFmtId="44" fontId="9" fillId="0" borderId="0" xfId="8" applyFont="1" applyBorder="1"/>
    <xf numFmtId="39" fontId="11" fillId="0" borderId="0" xfId="8" applyNumberFormat="1" applyFont="1" applyAlignment="1">
      <alignment horizontal="center"/>
    </xf>
    <xf numFmtId="44" fontId="11" fillId="0" borderId="0" xfId="8" applyFont="1" applyAlignment="1">
      <alignment horizontal="center"/>
    </xf>
    <xf numFmtId="44" fontId="11" fillId="0" borderId="0" xfId="8" applyFont="1"/>
    <xf numFmtId="9" fontId="11" fillId="0" borderId="0" xfId="9" applyFont="1" applyAlignment="1">
      <alignment horizontal="center"/>
    </xf>
    <xf numFmtId="44" fontId="9" fillId="0" borderId="4" xfId="8" applyFont="1" applyBorder="1"/>
    <xf numFmtId="44" fontId="11" fillId="0" borderId="0" xfId="8" applyFont="1" applyBorder="1"/>
    <xf numFmtId="44" fontId="9" fillId="0" borderId="75" xfId="8" applyFont="1" applyBorder="1"/>
    <xf numFmtId="44" fontId="11" fillId="0" borderId="0" xfId="0" applyNumberFormat="1" applyFont="1" applyAlignment="1">
      <alignment horizontal="right"/>
    </xf>
    <xf numFmtId="0" fontId="9" fillId="11" borderId="0" xfId="0" applyFont="1" applyFill="1"/>
    <xf numFmtId="0" fontId="9" fillId="11" borderId="0" xfId="0" applyFont="1" applyFill="1" applyBorder="1" applyAlignment="1">
      <alignment horizontal="center"/>
    </xf>
    <xf numFmtId="44" fontId="9" fillId="11" borderId="0" xfId="8" applyFont="1" applyFill="1" applyBorder="1" applyAlignment="1">
      <alignment horizontal="center"/>
    </xf>
    <xf numFmtId="44" fontId="9" fillId="11" borderId="4" xfId="8" applyFont="1" applyFill="1" applyBorder="1" applyAlignment="1">
      <alignment horizontal="center"/>
    </xf>
    <xf numFmtId="44" fontId="9" fillId="11" borderId="73" xfId="8" applyFont="1" applyFill="1" applyBorder="1" applyAlignment="1">
      <alignment horizontal="center"/>
    </xf>
    <xf numFmtId="44" fontId="9" fillId="11" borderId="76" xfId="8" applyFont="1" applyFill="1" applyBorder="1" applyAlignment="1">
      <alignment horizontal="center"/>
    </xf>
    <xf numFmtId="44" fontId="9" fillId="11" borderId="0" xfId="8" applyFont="1" applyFill="1" applyBorder="1"/>
    <xf numFmtId="9" fontId="9" fillId="11" borderId="0" xfId="9" applyFont="1" applyFill="1" applyBorder="1"/>
    <xf numFmtId="0" fontId="11" fillId="11" borderId="0" xfId="0" applyFont="1" applyFill="1" applyAlignment="1">
      <alignment horizontal="center"/>
    </xf>
    <xf numFmtId="44" fontId="9" fillId="11" borderId="0" xfId="8" applyFont="1" applyFill="1" applyAlignment="1">
      <alignment horizontal="center"/>
    </xf>
    <xf numFmtId="0" fontId="9" fillId="11" borderId="0" xfId="0" applyFont="1" applyFill="1" applyAlignment="1">
      <alignment horizontal="center"/>
    </xf>
    <xf numFmtId="0" fontId="7" fillId="0" borderId="60" xfId="0" applyFont="1" applyBorder="1" applyAlignment="1">
      <alignment horizontal="left" vertical="top"/>
    </xf>
    <xf numFmtId="0" fontId="7" fillId="0" borderId="0" xfId="0" applyFont="1" applyFill="1" applyBorder="1" applyAlignment="1">
      <alignment horizontal="left" vertical="top"/>
    </xf>
    <xf numFmtId="0" fontId="7" fillId="13" borderId="77" xfId="0" applyFont="1" applyFill="1" applyBorder="1" applyAlignment="1">
      <alignment vertical="top" wrapText="1"/>
    </xf>
    <xf numFmtId="0" fontId="37" fillId="0" borderId="0" xfId="0" applyFont="1" applyBorder="1" applyAlignment="1">
      <alignment horizontal="center"/>
    </xf>
    <xf numFmtId="0" fontId="7" fillId="0" borderId="0" xfId="0" applyFont="1" applyBorder="1" applyAlignment="1">
      <alignment wrapText="1"/>
    </xf>
    <xf numFmtId="0" fontId="9" fillId="13" borderId="0" xfId="0" applyFont="1" applyFill="1" applyBorder="1" applyAlignment="1">
      <alignment horizontal="center"/>
    </xf>
    <xf numFmtId="43" fontId="9" fillId="13" borderId="0" xfId="0" applyNumberFormat="1" applyFont="1" applyFill="1" applyBorder="1" applyAlignment="1">
      <alignment horizontal="center"/>
    </xf>
    <xf numFmtId="44" fontId="9" fillId="13" borderId="0" xfId="8" applyFont="1" applyFill="1" applyBorder="1" applyAlignment="1">
      <alignment horizontal="center"/>
    </xf>
    <xf numFmtId="44" fontId="9" fillId="13" borderId="4" xfId="8" applyFont="1" applyFill="1" applyBorder="1" applyAlignment="1">
      <alignment horizontal="center"/>
    </xf>
    <xf numFmtId="44" fontId="9" fillId="13" borderId="73" xfId="8" applyFont="1" applyFill="1" applyBorder="1" applyAlignment="1">
      <alignment horizontal="center"/>
    </xf>
    <xf numFmtId="3" fontId="9" fillId="13" borderId="0" xfId="0" applyNumberFormat="1" applyFont="1" applyFill="1" applyBorder="1"/>
    <xf numFmtId="44" fontId="9" fillId="13" borderId="76" xfId="8" applyFont="1" applyFill="1" applyBorder="1" applyAlignment="1">
      <alignment horizontal="center"/>
    </xf>
    <xf numFmtId="44" fontId="9" fillId="0" borderId="0" xfId="0" applyNumberFormat="1" applyFont="1" applyBorder="1" applyAlignment="1">
      <alignment horizontal="center"/>
    </xf>
    <xf numFmtId="9" fontId="9" fillId="11" borderId="0" xfId="0" applyNumberFormat="1" applyFont="1" applyFill="1" applyBorder="1"/>
    <xf numFmtId="0" fontId="7" fillId="18" borderId="77" xfId="0" applyFont="1" applyFill="1" applyBorder="1" applyAlignment="1">
      <alignment vertical="top" wrapText="1"/>
    </xf>
    <xf numFmtId="0" fontId="3" fillId="0" borderId="21" xfId="6" applyFont="1" applyBorder="1" applyAlignment="1">
      <alignment horizontal="center" wrapText="1"/>
    </xf>
    <xf numFmtId="9" fontId="6" fillId="11" borderId="0" xfId="6" applyNumberFormat="1" applyFill="1" applyAlignment="1">
      <alignment horizontal="center" vertical="top"/>
    </xf>
    <xf numFmtId="6" fontId="6" fillId="6" borderId="0" xfId="6" applyNumberFormat="1" applyFill="1" applyAlignment="1">
      <alignment horizontal="center" vertical="top"/>
    </xf>
    <xf numFmtId="0" fontId="29" fillId="0" borderId="60" xfId="6" applyFont="1" applyBorder="1"/>
    <xf numFmtId="6" fontId="29" fillId="0" borderId="57" xfId="6" applyNumberFormat="1" applyFont="1" applyBorder="1" applyAlignment="1">
      <alignment horizontal="center" vertical="top"/>
    </xf>
    <xf numFmtId="6" fontId="29" fillId="0" borderId="77" xfId="6" applyNumberFormat="1" applyFont="1" applyBorder="1" applyAlignment="1">
      <alignment horizontal="center" vertical="top"/>
    </xf>
    <xf numFmtId="0" fontId="6" fillId="11" borderId="0" xfId="6" applyFill="1"/>
    <xf numFmtId="6" fontId="6" fillId="11" borderId="0" xfId="6" applyNumberFormat="1" applyFill="1" applyAlignment="1">
      <alignment horizontal="center" vertical="top"/>
    </xf>
    <xf numFmtId="0" fontId="29" fillId="0" borderId="57" xfId="6" applyFont="1" applyBorder="1" applyAlignment="1">
      <alignment horizontal="center"/>
    </xf>
    <xf numFmtId="6" fontId="29" fillId="0" borderId="57" xfId="6" applyNumberFormat="1" applyFont="1" applyBorder="1" applyAlignment="1">
      <alignment horizontal="center"/>
    </xf>
    <xf numFmtId="0" fontId="2" fillId="0" borderId="0" xfId="6" applyFont="1"/>
    <xf numFmtId="0" fontId="2" fillId="0" borderId="21" xfId="6" applyFont="1" applyBorder="1" applyAlignment="1">
      <alignment horizontal="center" wrapText="1"/>
    </xf>
    <xf numFmtId="0" fontId="7" fillId="0" borderId="77" xfId="0" applyFont="1" applyBorder="1" applyAlignment="1">
      <alignment vertical="top" wrapText="1"/>
    </xf>
    <xf numFmtId="6" fontId="6" fillId="0" borderId="0" xfId="6" applyNumberFormat="1" applyFill="1" applyAlignment="1">
      <alignment horizontal="center" vertical="top"/>
    </xf>
    <xf numFmtId="0" fontId="31" fillId="6" borderId="78" xfId="0" applyFont="1" applyFill="1" applyBorder="1"/>
    <xf numFmtId="0" fontId="0" fillId="0" borderId="78" xfId="0" applyBorder="1"/>
    <xf numFmtId="44" fontId="0" fillId="0" borderId="78" xfId="1" applyFont="1" applyBorder="1"/>
    <xf numFmtId="10" fontId="0" fillId="0" borderId="78" xfId="0" applyNumberFormat="1" applyBorder="1"/>
    <xf numFmtId="0" fontId="46" fillId="0" borderId="0" xfId="0" applyFont="1"/>
    <xf numFmtId="10" fontId="31" fillId="6" borderId="78" xfId="0" applyNumberFormat="1" applyFont="1" applyFill="1" applyBorder="1" applyAlignment="1">
      <alignment wrapText="1"/>
    </xf>
    <xf numFmtId="0" fontId="0" fillId="0" borderId="55" xfId="0" applyFont="1" applyBorder="1" applyAlignment="1">
      <alignment vertical="top" wrapText="1"/>
    </xf>
    <xf numFmtId="0" fontId="0" fillId="0" borderId="0" xfId="0" applyFont="1"/>
    <xf numFmtId="0" fontId="49" fillId="0" borderId="0" xfId="0" applyFont="1"/>
    <xf numFmtId="0" fontId="36" fillId="0" borderId="0" xfId="0" applyFont="1" applyAlignment="1">
      <alignment horizontal="center" wrapText="1"/>
    </xf>
    <xf numFmtId="0" fontId="36" fillId="0" borderId="0" xfId="0" applyFont="1" applyAlignment="1">
      <alignment horizontal="center"/>
    </xf>
    <xf numFmtId="0" fontId="0" fillId="0" borderId="0" xfId="0" applyAlignment="1">
      <alignment horizontal="center"/>
    </xf>
    <xf numFmtId="0" fontId="24" fillId="8" borderId="54" xfId="0" applyFont="1" applyFill="1" applyBorder="1" applyAlignment="1">
      <alignment horizontal="center" vertical="center" wrapText="1"/>
    </xf>
    <xf numFmtId="0" fontId="24" fillId="8" borderId="57"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35" fillId="9" borderId="6" xfId="0" applyFont="1" applyFill="1" applyBorder="1" applyAlignment="1">
      <alignment horizontal="center"/>
    </xf>
    <xf numFmtId="0" fontId="35" fillId="9" borderId="0" xfId="0" applyFont="1" applyFill="1" applyAlignment="1">
      <alignment horizontal="center"/>
    </xf>
    <xf numFmtId="0" fontId="35" fillId="9" borderId="0" xfId="0" applyFont="1" applyFill="1" applyAlignment="1">
      <alignment horizontal="left"/>
    </xf>
    <xf numFmtId="3" fontId="18" fillId="0" borderId="70" xfId="4" applyNumberFormat="1" applyFill="1" applyBorder="1" applyAlignment="1">
      <alignment horizontal="center" vertical="center"/>
    </xf>
    <xf numFmtId="3" fontId="18" fillId="0" borderId="71" xfId="4" applyNumberFormat="1" applyFill="1" applyBorder="1" applyAlignment="1">
      <alignment horizontal="center" vertical="center"/>
    </xf>
    <xf numFmtId="0" fontId="5" fillId="0" borderId="54" xfId="6" applyFont="1" applyBorder="1" applyAlignment="1">
      <alignment horizontal="center" vertical="top" wrapText="1"/>
    </xf>
    <xf numFmtId="0" fontId="5" fillId="0" borderId="57" xfId="6" applyFont="1" applyBorder="1" applyAlignment="1">
      <alignment horizontal="center" vertical="top" wrapText="1"/>
    </xf>
    <xf numFmtId="0" fontId="5" fillId="0" borderId="55" xfId="6" applyFont="1" applyBorder="1" applyAlignment="1">
      <alignment horizontal="center" vertical="top" wrapText="1"/>
    </xf>
    <xf numFmtId="0" fontId="5" fillId="0" borderId="54" xfId="6" applyFont="1" applyBorder="1" applyAlignment="1">
      <alignment horizontal="center" vertical="center" wrapText="1"/>
    </xf>
    <xf numFmtId="0" fontId="6" fillId="0" borderId="55" xfId="6" applyBorder="1" applyAlignment="1">
      <alignment horizontal="center" vertical="center" wrapText="1"/>
    </xf>
    <xf numFmtId="0" fontId="6" fillId="0" borderId="55" xfId="6" applyBorder="1" applyAlignment="1">
      <alignment horizontal="center" vertical="top" wrapText="1"/>
    </xf>
    <xf numFmtId="0" fontId="6" fillId="0" borderId="54" xfId="6" applyBorder="1" applyAlignment="1">
      <alignment horizontal="center" vertical="top" wrapText="1"/>
    </xf>
    <xf numFmtId="0" fontId="6" fillId="0" borderId="54" xfId="6" applyBorder="1" applyAlignment="1">
      <alignment horizontal="center" vertical="center" wrapText="1"/>
    </xf>
    <xf numFmtId="0" fontId="34" fillId="0" borderId="8" xfId="0" applyFont="1" applyBorder="1" applyAlignment="1">
      <alignment horizontal="center"/>
    </xf>
    <xf numFmtId="0" fontId="34" fillId="0" borderId="10" xfId="0" applyFont="1" applyBorder="1" applyAlignment="1">
      <alignment horizontal="center"/>
    </xf>
    <xf numFmtId="0" fontId="34" fillId="0" borderId="9" xfId="0" applyFont="1" applyBorder="1" applyAlignment="1">
      <alignment horizontal="center"/>
    </xf>
    <xf numFmtId="0" fontId="3" fillId="0" borderId="0" xfId="6" applyFont="1" applyAlignment="1">
      <alignment horizontal="center" vertical="top" wrapText="1"/>
    </xf>
  </cellXfs>
  <cellStyles count="38">
    <cellStyle name="Comma" xfId="7" builtinId="3"/>
    <cellStyle name="Currency" xfId="1" builtinId="4"/>
    <cellStyle name="Currency 2" xfId="8"/>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Input" xfId="4" builtinId="20"/>
    <cellStyle name="Normal" xfId="0" builtinId="0"/>
    <cellStyle name="Normal 2" xfId="5"/>
    <cellStyle name="Normal 3" xfId="6"/>
    <cellStyle name="Output" xfId="2" builtinId="21"/>
    <cellStyle name="Percent" xfId="3" builtinId="5"/>
    <cellStyle name="Percent 2" xfId="9"/>
  </cellStyles>
  <dxfs count="0"/>
  <tableStyles count="0" defaultTableStyle="TableStyleMedium9" defaultPivotStyle="PivotStyleLight16"/>
  <colors>
    <mruColors>
      <color rgb="FFF5F87C"/>
      <color rgb="FFF9FBB5"/>
      <color rgb="FFDAF3A3"/>
      <color rgb="FFFF9900"/>
      <color rgb="FFFFCC66"/>
      <color rgb="FFDDC8F8"/>
      <color rgb="FFC5EC6E"/>
      <color rgb="FFFBBDD9"/>
      <color rgb="FFF9A1C9"/>
      <color rgb="FF9DE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entury Schoolbook"/>
                <a:ea typeface="Century Schoolbook"/>
                <a:cs typeface="Century Schoolbook"/>
              </a:defRPr>
            </a:pPr>
            <a:r>
              <a:rPr lang="en-US"/>
              <a:t>Break-Even Point</a:t>
            </a:r>
          </a:p>
        </c:rich>
      </c:tx>
      <c:layout>
        <c:manualLayout>
          <c:xMode val="edge"/>
          <c:yMode val="edge"/>
          <c:x val="0.367876210007511"/>
          <c:y val="0.0311750599520384"/>
        </c:manualLayout>
      </c:layout>
      <c:overlay val="0"/>
      <c:spPr>
        <a:noFill/>
        <a:ln w="25400">
          <a:noFill/>
        </a:ln>
      </c:spPr>
    </c:title>
    <c:autoTitleDeleted val="0"/>
    <c:plotArea>
      <c:layout>
        <c:manualLayout>
          <c:layoutTarget val="inner"/>
          <c:xMode val="edge"/>
          <c:yMode val="edge"/>
          <c:x val="0.182282793867121"/>
          <c:y val="0.160671462829736"/>
          <c:w val="0.766609880749574"/>
          <c:h val="0.577937649880096"/>
        </c:manualLayout>
      </c:layout>
      <c:scatterChart>
        <c:scatterStyle val="lineMarker"/>
        <c:varyColors val="0"/>
        <c:ser>
          <c:idx val="1"/>
          <c:order val="0"/>
          <c:tx>
            <c:v>Total Costs</c:v>
          </c:tx>
          <c:spPr>
            <a:ln w="12700">
              <a:solidFill>
                <a:srgbClr val="FF0000"/>
              </a:solidFill>
              <a:prstDash val="solid"/>
            </a:ln>
          </c:spPr>
          <c:marker>
            <c:symbol val="square"/>
            <c:size val="5"/>
            <c:spPr>
              <a:solidFill>
                <a:srgbClr val="FF0000"/>
              </a:solidFill>
              <a:ln>
                <a:solidFill>
                  <a:srgbClr val="FF0000"/>
                </a:solidFill>
                <a:prstDash val="solid"/>
              </a:ln>
            </c:spPr>
          </c:marker>
          <c:xVal>
            <c:numRef>
              <c:f>'Break-Even Forecast Model'!$W$2:$W$107</c:f>
              <c:numCache>
                <c:formatCode>General</c:formatCode>
                <c:ptCount val="106"/>
                <c:pt idx="0">
                  <c:v>0.0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pt idx="101">
                  <c:v>202.0</c:v>
                </c:pt>
                <c:pt idx="102">
                  <c:v>204.0</c:v>
                </c:pt>
                <c:pt idx="103">
                  <c:v>206.0</c:v>
                </c:pt>
                <c:pt idx="104">
                  <c:v>208.0</c:v>
                </c:pt>
                <c:pt idx="105">
                  <c:v>210.0</c:v>
                </c:pt>
              </c:numCache>
            </c:numRef>
          </c:xVal>
          <c:yVal>
            <c:numRef>
              <c:f>'Break-Even Forecast Model'!$Z$2:$Z$107</c:f>
              <c:numCache>
                <c:formatCode>_("$"* #,##0.00_);_("$"* \(#,##0.00\);_("$"* "-"??_);_(@_)</c:formatCode>
                <c:ptCount val="106"/>
                <c:pt idx="0">
                  <c:v>445.0</c:v>
                </c:pt>
                <c:pt idx="1">
                  <c:v>464.8</c:v>
                </c:pt>
                <c:pt idx="2">
                  <c:v>484.6</c:v>
                </c:pt>
                <c:pt idx="3">
                  <c:v>504.4</c:v>
                </c:pt>
                <c:pt idx="4">
                  <c:v>524.2</c:v>
                </c:pt>
                <c:pt idx="5">
                  <c:v>544.0</c:v>
                </c:pt>
                <c:pt idx="6">
                  <c:v>563.8</c:v>
                </c:pt>
                <c:pt idx="7">
                  <c:v>583.6</c:v>
                </c:pt>
                <c:pt idx="8">
                  <c:v>603.4</c:v>
                </c:pt>
                <c:pt idx="9">
                  <c:v>623.2</c:v>
                </c:pt>
                <c:pt idx="10">
                  <c:v>643.0</c:v>
                </c:pt>
                <c:pt idx="11">
                  <c:v>662.8</c:v>
                </c:pt>
                <c:pt idx="12">
                  <c:v>682.6</c:v>
                </c:pt>
                <c:pt idx="13">
                  <c:v>702.4000000000001</c:v>
                </c:pt>
                <c:pt idx="14">
                  <c:v>722.2</c:v>
                </c:pt>
                <c:pt idx="15">
                  <c:v>742.0</c:v>
                </c:pt>
                <c:pt idx="16">
                  <c:v>761.8</c:v>
                </c:pt>
                <c:pt idx="17">
                  <c:v>781.6</c:v>
                </c:pt>
                <c:pt idx="18">
                  <c:v>801.4000000000001</c:v>
                </c:pt>
                <c:pt idx="19">
                  <c:v>821.2</c:v>
                </c:pt>
                <c:pt idx="20">
                  <c:v>841.0</c:v>
                </c:pt>
                <c:pt idx="21">
                  <c:v>860.8</c:v>
                </c:pt>
                <c:pt idx="22">
                  <c:v>880.6</c:v>
                </c:pt>
                <c:pt idx="23">
                  <c:v>900.4000000000001</c:v>
                </c:pt>
                <c:pt idx="24">
                  <c:v>920.2</c:v>
                </c:pt>
                <c:pt idx="25">
                  <c:v>940.0</c:v>
                </c:pt>
                <c:pt idx="26">
                  <c:v>959.8000000000001</c:v>
                </c:pt>
                <c:pt idx="27">
                  <c:v>979.6</c:v>
                </c:pt>
                <c:pt idx="28">
                  <c:v>999.4</c:v>
                </c:pt>
                <c:pt idx="29">
                  <c:v>1019.2</c:v>
                </c:pt>
                <c:pt idx="30">
                  <c:v>1039.0</c:v>
                </c:pt>
                <c:pt idx="31">
                  <c:v>1058.8</c:v>
                </c:pt>
                <c:pt idx="32">
                  <c:v>1078.6</c:v>
                </c:pt>
                <c:pt idx="33">
                  <c:v>1098.4</c:v>
                </c:pt>
                <c:pt idx="34">
                  <c:v>1118.2</c:v>
                </c:pt>
                <c:pt idx="35">
                  <c:v>1138.0</c:v>
                </c:pt>
                <c:pt idx="36">
                  <c:v>1157.8</c:v>
                </c:pt>
                <c:pt idx="37">
                  <c:v>1177.6</c:v>
                </c:pt>
                <c:pt idx="38">
                  <c:v>1197.4</c:v>
                </c:pt>
                <c:pt idx="39">
                  <c:v>1217.2</c:v>
                </c:pt>
                <c:pt idx="40">
                  <c:v>1237.0</c:v>
                </c:pt>
                <c:pt idx="41">
                  <c:v>1256.8</c:v>
                </c:pt>
                <c:pt idx="42">
                  <c:v>1276.6</c:v>
                </c:pt>
                <c:pt idx="43">
                  <c:v>1296.4</c:v>
                </c:pt>
                <c:pt idx="44">
                  <c:v>1316.2</c:v>
                </c:pt>
                <c:pt idx="45">
                  <c:v>1336.0</c:v>
                </c:pt>
                <c:pt idx="46">
                  <c:v>1355.8</c:v>
                </c:pt>
                <c:pt idx="47">
                  <c:v>1375.6</c:v>
                </c:pt>
                <c:pt idx="48">
                  <c:v>1395.4</c:v>
                </c:pt>
                <c:pt idx="49">
                  <c:v>1415.2</c:v>
                </c:pt>
                <c:pt idx="50">
                  <c:v>1435.0</c:v>
                </c:pt>
                <c:pt idx="51">
                  <c:v>1454.8</c:v>
                </c:pt>
                <c:pt idx="52">
                  <c:v>1474.6</c:v>
                </c:pt>
                <c:pt idx="53">
                  <c:v>1494.4</c:v>
                </c:pt>
                <c:pt idx="54">
                  <c:v>1514.2</c:v>
                </c:pt>
                <c:pt idx="55">
                  <c:v>1534.0</c:v>
                </c:pt>
                <c:pt idx="56">
                  <c:v>1553.8</c:v>
                </c:pt>
                <c:pt idx="57">
                  <c:v>1573.6</c:v>
                </c:pt>
                <c:pt idx="58">
                  <c:v>1593.4</c:v>
                </c:pt>
                <c:pt idx="59">
                  <c:v>1613.2</c:v>
                </c:pt>
                <c:pt idx="60">
                  <c:v>1633.0</c:v>
                </c:pt>
                <c:pt idx="61">
                  <c:v>1652.8</c:v>
                </c:pt>
                <c:pt idx="62">
                  <c:v>1672.6</c:v>
                </c:pt>
                <c:pt idx="63">
                  <c:v>1692.4</c:v>
                </c:pt>
                <c:pt idx="64">
                  <c:v>1712.2</c:v>
                </c:pt>
                <c:pt idx="65">
                  <c:v>1732.0</c:v>
                </c:pt>
                <c:pt idx="66">
                  <c:v>1751.8</c:v>
                </c:pt>
                <c:pt idx="67">
                  <c:v>1771.6</c:v>
                </c:pt>
                <c:pt idx="68">
                  <c:v>1791.4</c:v>
                </c:pt>
                <c:pt idx="69">
                  <c:v>1811.2</c:v>
                </c:pt>
                <c:pt idx="70">
                  <c:v>1831.0</c:v>
                </c:pt>
                <c:pt idx="71">
                  <c:v>1850.8</c:v>
                </c:pt>
                <c:pt idx="72">
                  <c:v>1870.6</c:v>
                </c:pt>
                <c:pt idx="73">
                  <c:v>1890.4</c:v>
                </c:pt>
                <c:pt idx="74">
                  <c:v>1910.2</c:v>
                </c:pt>
                <c:pt idx="75">
                  <c:v>1930.0</c:v>
                </c:pt>
                <c:pt idx="76">
                  <c:v>1949.8</c:v>
                </c:pt>
                <c:pt idx="77">
                  <c:v>1969.6</c:v>
                </c:pt>
                <c:pt idx="78">
                  <c:v>1989.4</c:v>
                </c:pt>
                <c:pt idx="79">
                  <c:v>2009.2</c:v>
                </c:pt>
                <c:pt idx="80">
                  <c:v>2029.0</c:v>
                </c:pt>
                <c:pt idx="81">
                  <c:v>2048.8</c:v>
                </c:pt>
                <c:pt idx="82">
                  <c:v>2068.6</c:v>
                </c:pt>
                <c:pt idx="83">
                  <c:v>2088.4</c:v>
                </c:pt>
                <c:pt idx="84">
                  <c:v>2108.2</c:v>
                </c:pt>
                <c:pt idx="85">
                  <c:v>2128.0</c:v>
                </c:pt>
                <c:pt idx="86">
                  <c:v>2147.8</c:v>
                </c:pt>
                <c:pt idx="87">
                  <c:v>2167.6</c:v>
                </c:pt>
                <c:pt idx="88">
                  <c:v>2187.4</c:v>
                </c:pt>
                <c:pt idx="89">
                  <c:v>2207.2</c:v>
                </c:pt>
                <c:pt idx="90">
                  <c:v>2227.0</c:v>
                </c:pt>
                <c:pt idx="91">
                  <c:v>2246.8</c:v>
                </c:pt>
                <c:pt idx="92">
                  <c:v>2266.6</c:v>
                </c:pt>
                <c:pt idx="93">
                  <c:v>2286.4</c:v>
                </c:pt>
                <c:pt idx="94">
                  <c:v>2306.2</c:v>
                </c:pt>
                <c:pt idx="95">
                  <c:v>2326.0</c:v>
                </c:pt>
                <c:pt idx="96">
                  <c:v>2345.8</c:v>
                </c:pt>
                <c:pt idx="97">
                  <c:v>2365.6</c:v>
                </c:pt>
                <c:pt idx="98">
                  <c:v>2385.4</c:v>
                </c:pt>
                <c:pt idx="99">
                  <c:v>2405.2</c:v>
                </c:pt>
                <c:pt idx="100">
                  <c:v>2425.0</c:v>
                </c:pt>
                <c:pt idx="101">
                  <c:v>2444.8</c:v>
                </c:pt>
                <c:pt idx="102">
                  <c:v>2464.6</c:v>
                </c:pt>
                <c:pt idx="103">
                  <c:v>2484.4</c:v>
                </c:pt>
                <c:pt idx="104">
                  <c:v>2504.2</c:v>
                </c:pt>
                <c:pt idx="105">
                  <c:v>2524.0</c:v>
                </c:pt>
              </c:numCache>
            </c:numRef>
          </c:yVal>
          <c:smooth val="0"/>
          <c:extLst xmlns:c16r2="http://schemas.microsoft.com/office/drawing/2015/06/chart">
            <c:ext xmlns:c16="http://schemas.microsoft.com/office/drawing/2014/chart" uri="{C3380CC4-5D6E-409C-BE32-E72D297353CC}">
              <c16:uniqueId val="{00000000-64C5-4630-A2E7-7BB0307D242B}"/>
            </c:ext>
          </c:extLst>
        </c:ser>
        <c:ser>
          <c:idx val="4"/>
          <c:order val="1"/>
          <c:tx>
            <c:v>Revenues</c:v>
          </c:tx>
          <c:spPr>
            <a:ln w="12700">
              <a:solidFill>
                <a:srgbClr val="000000"/>
              </a:solidFill>
              <a:prstDash val="solid"/>
            </a:ln>
          </c:spPr>
          <c:marker>
            <c:symbol val="triangle"/>
            <c:size val="5"/>
            <c:spPr>
              <a:solidFill>
                <a:srgbClr val="000000"/>
              </a:solidFill>
              <a:ln>
                <a:solidFill>
                  <a:srgbClr val="000000"/>
                </a:solidFill>
                <a:prstDash val="solid"/>
              </a:ln>
            </c:spPr>
          </c:marker>
          <c:xVal>
            <c:numRef>
              <c:f>'Break-Even Forecast Model'!$W$2:$W$107</c:f>
              <c:numCache>
                <c:formatCode>General</c:formatCode>
                <c:ptCount val="106"/>
                <c:pt idx="0">
                  <c:v>0.0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pt idx="101">
                  <c:v>202.0</c:v>
                </c:pt>
                <c:pt idx="102">
                  <c:v>204.0</c:v>
                </c:pt>
                <c:pt idx="103">
                  <c:v>206.0</c:v>
                </c:pt>
                <c:pt idx="104">
                  <c:v>208.0</c:v>
                </c:pt>
                <c:pt idx="105">
                  <c:v>210.0</c:v>
                </c:pt>
              </c:numCache>
            </c:numRef>
          </c:xVal>
          <c:yVal>
            <c:numRef>
              <c:f>'Break-Even Forecast Model'!$AA$2:$AA$107</c:f>
              <c:numCache>
                <c:formatCode>_("$"* #,##0.00_);_("$"* \(#,##0.00\);_("$"* "-"??_);_(@_)</c:formatCode>
                <c:ptCount val="106"/>
                <c:pt idx="0">
                  <c:v>0.0</c:v>
                </c:pt>
                <c:pt idx="1">
                  <c:v>80.0</c:v>
                </c:pt>
                <c:pt idx="2">
                  <c:v>160.0</c:v>
                </c:pt>
                <c:pt idx="3">
                  <c:v>240.0</c:v>
                </c:pt>
                <c:pt idx="4">
                  <c:v>320.0</c:v>
                </c:pt>
                <c:pt idx="5">
                  <c:v>400.0</c:v>
                </c:pt>
                <c:pt idx="6">
                  <c:v>480.0</c:v>
                </c:pt>
                <c:pt idx="7">
                  <c:v>560.0</c:v>
                </c:pt>
                <c:pt idx="8">
                  <c:v>640.0</c:v>
                </c:pt>
                <c:pt idx="9">
                  <c:v>720.0</c:v>
                </c:pt>
                <c:pt idx="10">
                  <c:v>800.0</c:v>
                </c:pt>
                <c:pt idx="11">
                  <c:v>880.0</c:v>
                </c:pt>
                <c:pt idx="12">
                  <c:v>960.0</c:v>
                </c:pt>
                <c:pt idx="13">
                  <c:v>1040.0</c:v>
                </c:pt>
                <c:pt idx="14">
                  <c:v>1120.0</c:v>
                </c:pt>
                <c:pt idx="15">
                  <c:v>1200.0</c:v>
                </c:pt>
                <c:pt idx="16">
                  <c:v>1280.0</c:v>
                </c:pt>
                <c:pt idx="17">
                  <c:v>1360.0</c:v>
                </c:pt>
                <c:pt idx="18">
                  <c:v>1440.0</c:v>
                </c:pt>
                <c:pt idx="19">
                  <c:v>1520.0</c:v>
                </c:pt>
                <c:pt idx="20">
                  <c:v>1600.0</c:v>
                </c:pt>
                <c:pt idx="21">
                  <c:v>1680.0</c:v>
                </c:pt>
                <c:pt idx="22">
                  <c:v>1760.0</c:v>
                </c:pt>
                <c:pt idx="23">
                  <c:v>1840.0</c:v>
                </c:pt>
                <c:pt idx="24">
                  <c:v>1920.0</c:v>
                </c:pt>
                <c:pt idx="25">
                  <c:v>2000.0</c:v>
                </c:pt>
                <c:pt idx="26">
                  <c:v>2080.0</c:v>
                </c:pt>
                <c:pt idx="27">
                  <c:v>2160.0</c:v>
                </c:pt>
                <c:pt idx="28">
                  <c:v>2240.0</c:v>
                </c:pt>
                <c:pt idx="29">
                  <c:v>2320.0</c:v>
                </c:pt>
                <c:pt idx="30">
                  <c:v>2400.0</c:v>
                </c:pt>
                <c:pt idx="31">
                  <c:v>2480.0</c:v>
                </c:pt>
                <c:pt idx="32">
                  <c:v>2560.0</c:v>
                </c:pt>
                <c:pt idx="33">
                  <c:v>2640.0</c:v>
                </c:pt>
                <c:pt idx="34">
                  <c:v>2720.0</c:v>
                </c:pt>
                <c:pt idx="35">
                  <c:v>2800.0</c:v>
                </c:pt>
                <c:pt idx="36">
                  <c:v>2880.0</c:v>
                </c:pt>
                <c:pt idx="37">
                  <c:v>2960.0</c:v>
                </c:pt>
                <c:pt idx="38">
                  <c:v>3040.0</c:v>
                </c:pt>
                <c:pt idx="39">
                  <c:v>3120.0</c:v>
                </c:pt>
                <c:pt idx="40">
                  <c:v>3200.0</c:v>
                </c:pt>
                <c:pt idx="41">
                  <c:v>3280.0</c:v>
                </c:pt>
                <c:pt idx="42">
                  <c:v>3360.0</c:v>
                </c:pt>
                <c:pt idx="43">
                  <c:v>3440.0</c:v>
                </c:pt>
                <c:pt idx="44">
                  <c:v>3520.0</c:v>
                </c:pt>
                <c:pt idx="45">
                  <c:v>3600.0</c:v>
                </c:pt>
                <c:pt idx="46">
                  <c:v>3680.0</c:v>
                </c:pt>
                <c:pt idx="47">
                  <c:v>3760.0</c:v>
                </c:pt>
                <c:pt idx="48">
                  <c:v>3840.0</c:v>
                </c:pt>
                <c:pt idx="49">
                  <c:v>3920.0</c:v>
                </c:pt>
                <c:pt idx="50">
                  <c:v>4000.0</c:v>
                </c:pt>
                <c:pt idx="51">
                  <c:v>4080.0</c:v>
                </c:pt>
                <c:pt idx="52">
                  <c:v>4160.0</c:v>
                </c:pt>
                <c:pt idx="53">
                  <c:v>4240.0</c:v>
                </c:pt>
                <c:pt idx="54">
                  <c:v>4320.0</c:v>
                </c:pt>
                <c:pt idx="55">
                  <c:v>4400.0</c:v>
                </c:pt>
                <c:pt idx="56">
                  <c:v>4480.0</c:v>
                </c:pt>
                <c:pt idx="57">
                  <c:v>4560.0</c:v>
                </c:pt>
                <c:pt idx="58">
                  <c:v>4640.0</c:v>
                </c:pt>
                <c:pt idx="59">
                  <c:v>4720.0</c:v>
                </c:pt>
                <c:pt idx="60">
                  <c:v>4800.0</c:v>
                </c:pt>
                <c:pt idx="61">
                  <c:v>4880.0</c:v>
                </c:pt>
                <c:pt idx="62">
                  <c:v>4960.0</c:v>
                </c:pt>
                <c:pt idx="63">
                  <c:v>5040.0</c:v>
                </c:pt>
                <c:pt idx="64">
                  <c:v>5120.0</c:v>
                </c:pt>
                <c:pt idx="65">
                  <c:v>5200.0</c:v>
                </c:pt>
                <c:pt idx="66">
                  <c:v>5280.0</c:v>
                </c:pt>
                <c:pt idx="67">
                  <c:v>5360.0</c:v>
                </c:pt>
                <c:pt idx="68">
                  <c:v>5440.0</c:v>
                </c:pt>
                <c:pt idx="69">
                  <c:v>5520.0</c:v>
                </c:pt>
                <c:pt idx="70">
                  <c:v>5600.0</c:v>
                </c:pt>
                <c:pt idx="71">
                  <c:v>5680.0</c:v>
                </c:pt>
                <c:pt idx="72">
                  <c:v>5760.0</c:v>
                </c:pt>
                <c:pt idx="73">
                  <c:v>5840.0</c:v>
                </c:pt>
                <c:pt idx="74">
                  <c:v>5920.0</c:v>
                </c:pt>
                <c:pt idx="75">
                  <c:v>6000.0</c:v>
                </c:pt>
                <c:pt idx="76">
                  <c:v>6080.0</c:v>
                </c:pt>
                <c:pt idx="77">
                  <c:v>6160.0</c:v>
                </c:pt>
                <c:pt idx="78">
                  <c:v>6240.0</c:v>
                </c:pt>
                <c:pt idx="79">
                  <c:v>6320.0</c:v>
                </c:pt>
                <c:pt idx="80">
                  <c:v>6400.0</c:v>
                </c:pt>
                <c:pt idx="81">
                  <c:v>6480.0</c:v>
                </c:pt>
                <c:pt idx="82">
                  <c:v>6560.0</c:v>
                </c:pt>
                <c:pt idx="83">
                  <c:v>6640.0</c:v>
                </c:pt>
                <c:pt idx="84">
                  <c:v>6720.0</c:v>
                </c:pt>
                <c:pt idx="85">
                  <c:v>6800.0</c:v>
                </c:pt>
                <c:pt idx="86">
                  <c:v>6880.0</c:v>
                </c:pt>
                <c:pt idx="87">
                  <c:v>6960.0</c:v>
                </c:pt>
                <c:pt idx="88">
                  <c:v>7040.0</c:v>
                </c:pt>
                <c:pt idx="89">
                  <c:v>7120.0</c:v>
                </c:pt>
                <c:pt idx="90">
                  <c:v>7200.0</c:v>
                </c:pt>
                <c:pt idx="91">
                  <c:v>7280.0</c:v>
                </c:pt>
                <c:pt idx="92">
                  <c:v>7360.0</c:v>
                </c:pt>
                <c:pt idx="93">
                  <c:v>7440.0</c:v>
                </c:pt>
                <c:pt idx="94">
                  <c:v>7520.0</c:v>
                </c:pt>
                <c:pt idx="95">
                  <c:v>7600.0</c:v>
                </c:pt>
                <c:pt idx="96">
                  <c:v>7680.0</c:v>
                </c:pt>
                <c:pt idx="97">
                  <c:v>7760.0</c:v>
                </c:pt>
                <c:pt idx="98">
                  <c:v>7840.0</c:v>
                </c:pt>
                <c:pt idx="99">
                  <c:v>7920.0</c:v>
                </c:pt>
                <c:pt idx="100">
                  <c:v>8000.0</c:v>
                </c:pt>
                <c:pt idx="101">
                  <c:v>8080.0</c:v>
                </c:pt>
                <c:pt idx="102">
                  <c:v>8160.0</c:v>
                </c:pt>
                <c:pt idx="103">
                  <c:v>8240.0</c:v>
                </c:pt>
                <c:pt idx="104">
                  <c:v>8320.0</c:v>
                </c:pt>
                <c:pt idx="105">
                  <c:v>8400.0</c:v>
                </c:pt>
              </c:numCache>
            </c:numRef>
          </c:yVal>
          <c:smooth val="0"/>
          <c:extLst xmlns:c16r2="http://schemas.microsoft.com/office/drawing/2015/06/chart">
            <c:ext xmlns:c16="http://schemas.microsoft.com/office/drawing/2014/chart" uri="{C3380CC4-5D6E-409C-BE32-E72D297353CC}">
              <c16:uniqueId val="{00000001-64C5-4630-A2E7-7BB0307D242B}"/>
            </c:ext>
          </c:extLst>
        </c:ser>
        <c:dLbls>
          <c:showLegendKey val="0"/>
          <c:showVal val="0"/>
          <c:showCatName val="0"/>
          <c:showSerName val="0"/>
          <c:showPercent val="0"/>
          <c:showBubbleSize val="0"/>
        </c:dLbls>
        <c:axId val="2114170840"/>
        <c:axId val="2114085192"/>
      </c:scatterChart>
      <c:valAx>
        <c:axId val="2114170840"/>
        <c:scaling>
          <c:orientation val="minMax"/>
          <c:max val="240.0"/>
          <c:min val="0.0"/>
        </c:scaling>
        <c:delete val="0"/>
        <c:axPos val="b"/>
        <c:title>
          <c:tx>
            <c:rich>
              <a:bodyPr/>
              <a:lstStyle/>
              <a:p>
                <a:pPr>
                  <a:defRPr sz="1025" b="1" i="0" u="none" strike="noStrike" baseline="0">
                    <a:solidFill>
                      <a:srgbClr val="000000"/>
                    </a:solidFill>
                    <a:latin typeface="Century Schoolbook"/>
                    <a:ea typeface="Century Schoolbook"/>
                    <a:cs typeface="Century Schoolbook"/>
                  </a:defRPr>
                </a:pPr>
                <a:r>
                  <a:rPr lang="en-US"/>
                  <a:t>Units, Produced and Sold</a:t>
                </a:r>
              </a:p>
            </c:rich>
          </c:tx>
          <c:layout>
            <c:manualLayout>
              <c:xMode val="edge"/>
              <c:yMode val="edge"/>
              <c:x val="0.371330312006819"/>
              <c:y val="0.8321363067026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entury Schoolbook"/>
                <a:ea typeface="Century Schoolbook"/>
                <a:cs typeface="Century Schoolbook"/>
              </a:defRPr>
            </a:pPr>
            <a:endParaRPr lang="en-US"/>
          </a:p>
        </c:txPr>
        <c:crossAx val="2114085192"/>
        <c:crosses val="autoZero"/>
        <c:crossBetween val="midCat"/>
        <c:majorUnit val="20.0"/>
        <c:minorUnit val="4.0"/>
      </c:valAx>
      <c:valAx>
        <c:axId val="211408519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Century Schoolbook"/>
                    <a:ea typeface="Century Schoolbook"/>
                    <a:cs typeface="Century Schoolbook"/>
                  </a:defRPr>
                </a:pPr>
                <a:r>
                  <a:rPr lang="en-US"/>
                  <a:t>$, Revenues and Costs</a:t>
                </a:r>
              </a:p>
            </c:rich>
          </c:tx>
          <c:layout>
            <c:manualLayout>
              <c:xMode val="edge"/>
              <c:yMode val="edge"/>
              <c:x val="0.0276338287296082"/>
              <c:y val="0.249400983150487"/>
            </c:manualLayout>
          </c:layout>
          <c:overlay val="0"/>
          <c:spPr>
            <a:noFill/>
            <a:ln w="25400">
              <a:noFill/>
            </a:ln>
          </c:spPr>
        </c:title>
        <c:numFmt formatCode="_(&quot;$&quot;* #,##0.00_);_(&quot;$&quot;* \(#,##0.00\);_(&quot;$&quot;* &quot;-&quot;??_);_(@_)"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14170840"/>
        <c:crosses val="autoZero"/>
        <c:crossBetween val="midCat"/>
        <c:majorUnit val="250.0"/>
      </c:valAx>
    </c:plotArea>
    <c:legend>
      <c:legendPos val="r"/>
      <c:layout>
        <c:manualLayout>
          <c:xMode val="edge"/>
          <c:yMode val="edge"/>
          <c:x val="0.352640622494535"/>
          <c:y val="0.920863309352518"/>
          <c:w val="0.413969331004043"/>
          <c:h val="0.067146282973621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Century Schoolbook"/>
              <a:ea typeface="Century Schoolbook"/>
              <a:cs typeface="Century Schoolboo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355" verticalDpi="355"/>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entury Schoolbook"/>
                <a:ea typeface="Century Schoolbook"/>
                <a:cs typeface="Century Schoolbook"/>
              </a:defRPr>
            </a:pPr>
            <a:r>
              <a:rPr lang="en-US"/>
              <a:t>Break-Even Point</a:t>
            </a:r>
          </a:p>
        </c:rich>
      </c:tx>
      <c:layout>
        <c:manualLayout>
          <c:xMode val="edge"/>
          <c:yMode val="edge"/>
          <c:x val="0.367876210007511"/>
          <c:y val="0.0311750599520384"/>
        </c:manualLayout>
      </c:layout>
      <c:overlay val="0"/>
      <c:spPr>
        <a:noFill/>
        <a:ln w="25400">
          <a:noFill/>
        </a:ln>
      </c:spPr>
    </c:title>
    <c:autoTitleDeleted val="0"/>
    <c:plotArea>
      <c:layout>
        <c:manualLayout>
          <c:layoutTarget val="inner"/>
          <c:xMode val="edge"/>
          <c:yMode val="edge"/>
          <c:x val="0.182282793867121"/>
          <c:y val="0.160671462829736"/>
          <c:w val="0.766609880749574"/>
          <c:h val="0.577937649880096"/>
        </c:manualLayout>
      </c:layout>
      <c:scatterChart>
        <c:scatterStyle val="lineMarker"/>
        <c:varyColors val="0"/>
        <c:ser>
          <c:idx val="1"/>
          <c:order val="0"/>
          <c:tx>
            <c:v>Total Costs</c:v>
          </c:tx>
          <c:spPr>
            <a:ln w="12700">
              <a:solidFill>
                <a:srgbClr val="FF0000"/>
              </a:solidFill>
              <a:prstDash val="solid"/>
            </a:ln>
          </c:spPr>
          <c:marker>
            <c:symbol val="square"/>
            <c:size val="5"/>
            <c:spPr>
              <a:solidFill>
                <a:srgbClr val="FF0000"/>
              </a:solidFill>
              <a:ln>
                <a:solidFill>
                  <a:srgbClr val="FF0000"/>
                </a:solidFill>
                <a:prstDash val="solid"/>
              </a:ln>
            </c:spPr>
          </c:marker>
          <c:xVal>
            <c:numRef>
              <c:f>'Break Even Actuals Model'!$W$6:$W$111</c:f>
              <c:numCache>
                <c:formatCode>General</c:formatCode>
                <c:ptCount val="106"/>
                <c:pt idx="0">
                  <c:v>0.0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pt idx="101">
                  <c:v>202.0</c:v>
                </c:pt>
                <c:pt idx="102">
                  <c:v>204.0</c:v>
                </c:pt>
                <c:pt idx="103">
                  <c:v>206.0</c:v>
                </c:pt>
                <c:pt idx="104">
                  <c:v>208.0</c:v>
                </c:pt>
                <c:pt idx="105">
                  <c:v>210.0</c:v>
                </c:pt>
              </c:numCache>
            </c:numRef>
          </c:xVal>
          <c:yVal>
            <c:numRef>
              <c:f>'Break Even Actuals Model'!$Z$6:$Z$111</c:f>
              <c:numCache>
                <c:formatCode>_("$"* #,##0.00_);_("$"* \(#,##0.00\);_("$"* "-"??_);_(@_)</c:formatCode>
                <c:ptCount val="106"/>
                <c:pt idx="0">
                  <c:v>485.0</c:v>
                </c:pt>
                <c:pt idx="1">
                  <c:v>494.24</c:v>
                </c:pt>
                <c:pt idx="2">
                  <c:v>503.48</c:v>
                </c:pt>
                <c:pt idx="3">
                  <c:v>512.72</c:v>
                </c:pt>
                <c:pt idx="4">
                  <c:v>521.96</c:v>
                </c:pt>
                <c:pt idx="5">
                  <c:v>531.2</c:v>
                </c:pt>
                <c:pt idx="6">
                  <c:v>540.4400000000001</c:v>
                </c:pt>
                <c:pt idx="7">
                  <c:v>549.68</c:v>
                </c:pt>
                <c:pt idx="8">
                  <c:v>558.92</c:v>
                </c:pt>
                <c:pt idx="9">
                  <c:v>568.16</c:v>
                </c:pt>
                <c:pt idx="10">
                  <c:v>577.4</c:v>
                </c:pt>
                <c:pt idx="11">
                  <c:v>586.64</c:v>
                </c:pt>
                <c:pt idx="12">
                  <c:v>595.88</c:v>
                </c:pt>
                <c:pt idx="13">
                  <c:v>605.12</c:v>
                </c:pt>
                <c:pt idx="14">
                  <c:v>614.36</c:v>
                </c:pt>
                <c:pt idx="15">
                  <c:v>623.6</c:v>
                </c:pt>
                <c:pt idx="16">
                  <c:v>632.84</c:v>
                </c:pt>
                <c:pt idx="17">
                  <c:v>642.08</c:v>
                </c:pt>
                <c:pt idx="18">
                  <c:v>651.3199999999999</c:v>
                </c:pt>
                <c:pt idx="19">
                  <c:v>660.5599999999999</c:v>
                </c:pt>
                <c:pt idx="20">
                  <c:v>669.8</c:v>
                </c:pt>
                <c:pt idx="21">
                  <c:v>679.04</c:v>
                </c:pt>
                <c:pt idx="22">
                  <c:v>688.28</c:v>
                </c:pt>
                <c:pt idx="23">
                  <c:v>697.52</c:v>
                </c:pt>
                <c:pt idx="24">
                  <c:v>706.76</c:v>
                </c:pt>
                <c:pt idx="25">
                  <c:v>716.0</c:v>
                </c:pt>
                <c:pt idx="26">
                  <c:v>725.24</c:v>
                </c:pt>
                <c:pt idx="27">
                  <c:v>734.48</c:v>
                </c:pt>
                <c:pt idx="28">
                  <c:v>743.72</c:v>
                </c:pt>
                <c:pt idx="29">
                  <c:v>752.96</c:v>
                </c:pt>
                <c:pt idx="30">
                  <c:v>762.2</c:v>
                </c:pt>
                <c:pt idx="31">
                  <c:v>771.4400000000001</c:v>
                </c:pt>
                <c:pt idx="32">
                  <c:v>780.68</c:v>
                </c:pt>
                <c:pt idx="33">
                  <c:v>789.9200000000001</c:v>
                </c:pt>
                <c:pt idx="34">
                  <c:v>799.1600000000001</c:v>
                </c:pt>
                <c:pt idx="35">
                  <c:v>808.4000000000001</c:v>
                </c:pt>
                <c:pt idx="36">
                  <c:v>817.64</c:v>
                </c:pt>
                <c:pt idx="37">
                  <c:v>826.88</c:v>
                </c:pt>
                <c:pt idx="38">
                  <c:v>836.12</c:v>
                </c:pt>
                <c:pt idx="39">
                  <c:v>845.36</c:v>
                </c:pt>
                <c:pt idx="40">
                  <c:v>854.6</c:v>
                </c:pt>
                <c:pt idx="41">
                  <c:v>863.84</c:v>
                </c:pt>
                <c:pt idx="42">
                  <c:v>873.08</c:v>
                </c:pt>
                <c:pt idx="43">
                  <c:v>882.3199999999999</c:v>
                </c:pt>
                <c:pt idx="44">
                  <c:v>891.5599999999999</c:v>
                </c:pt>
                <c:pt idx="45">
                  <c:v>900.8</c:v>
                </c:pt>
                <c:pt idx="46">
                  <c:v>910.04</c:v>
                </c:pt>
                <c:pt idx="47">
                  <c:v>919.28</c:v>
                </c:pt>
                <c:pt idx="48">
                  <c:v>928.52</c:v>
                </c:pt>
                <c:pt idx="49">
                  <c:v>937.76</c:v>
                </c:pt>
                <c:pt idx="50">
                  <c:v>947.0</c:v>
                </c:pt>
                <c:pt idx="51">
                  <c:v>956.24</c:v>
                </c:pt>
                <c:pt idx="52">
                  <c:v>965.48</c:v>
                </c:pt>
                <c:pt idx="53">
                  <c:v>974.72</c:v>
                </c:pt>
                <c:pt idx="54">
                  <c:v>983.96</c:v>
                </c:pt>
                <c:pt idx="55">
                  <c:v>993.2</c:v>
                </c:pt>
                <c:pt idx="56">
                  <c:v>1002.44</c:v>
                </c:pt>
                <c:pt idx="57">
                  <c:v>1011.68</c:v>
                </c:pt>
                <c:pt idx="58">
                  <c:v>1020.92</c:v>
                </c:pt>
                <c:pt idx="59">
                  <c:v>1030.16</c:v>
                </c:pt>
                <c:pt idx="60">
                  <c:v>1039.4</c:v>
                </c:pt>
                <c:pt idx="61">
                  <c:v>1048.64</c:v>
                </c:pt>
                <c:pt idx="62">
                  <c:v>1057.88</c:v>
                </c:pt>
                <c:pt idx="63">
                  <c:v>1067.12</c:v>
                </c:pt>
                <c:pt idx="64">
                  <c:v>1076.36</c:v>
                </c:pt>
                <c:pt idx="65">
                  <c:v>1085.6</c:v>
                </c:pt>
                <c:pt idx="66">
                  <c:v>1094.84</c:v>
                </c:pt>
                <c:pt idx="67">
                  <c:v>1104.08</c:v>
                </c:pt>
                <c:pt idx="68">
                  <c:v>1113.32</c:v>
                </c:pt>
                <c:pt idx="69">
                  <c:v>1122.56</c:v>
                </c:pt>
                <c:pt idx="70">
                  <c:v>1131.8</c:v>
                </c:pt>
                <c:pt idx="71">
                  <c:v>1141.04</c:v>
                </c:pt>
                <c:pt idx="72">
                  <c:v>1150.28</c:v>
                </c:pt>
                <c:pt idx="73">
                  <c:v>1159.52</c:v>
                </c:pt>
                <c:pt idx="74">
                  <c:v>1168.76</c:v>
                </c:pt>
                <c:pt idx="75">
                  <c:v>1178.0</c:v>
                </c:pt>
                <c:pt idx="76">
                  <c:v>1187.24</c:v>
                </c:pt>
                <c:pt idx="77">
                  <c:v>1196.48</c:v>
                </c:pt>
                <c:pt idx="78">
                  <c:v>1205.72</c:v>
                </c:pt>
                <c:pt idx="79">
                  <c:v>1214.96</c:v>
                </c:pt>
                <c:pt idx="80">
                  <c:v>1224.2</c:v>
                </c:pt>
                <c:pt idx="81">
                  <c:v>1233.44</c:v>
                </c:pt>
                <c:pt idx="82">
                  <c:v>1242.68</c:v>
                </c:pt>
                <c:pt idx="83">
                  <c:v>1251.92</c:v>
                </c:pt>
                <c:pt idx="84">
                  <c:v>1261.16</c:v>
                </c:pt>
                <c:pt idx="85">
                  <c:v>1270.4</c:v>
                </c:pt>
                <c:pt idx="86">
                  <c:v>1279.64</c:v>
                </c:pt>
                <c:pt idx="87">
                  <c:v>1288.88</c:v>
                </c:pt>
                <c:pt idx="88">
                  <c:v>1298.12</c:v>
                </c:pt>
                <c:pt idx="89">
                  <c:v>1307.36</c:v>
                </c:pt>
                <c:pt idx="90">
                  <c:v>1316.6</c:v>
                </c:pt>
                <c:pt idx="91">
                  <c:v>1325.84</c:v>
                </c:pt>
                <c:pt idx="92">
                  <c:v>1335.08</c:v>
                </c:pt>
                <c:pt idx="93">
                  <c:v>1344.32</c:v>
                </c:pt>
                <c:pt idx="94">
                  <c:v>1353.56</c:v>
                </c:pt>
                <c:pt idx="95">
                  <c:v>1362.8</c:v>
                </c:pt>
                <c:pt idx="96">
                  <c:v>1372.04</c:v>
                </c:pt>
                <c:pt idx="97">
                  <c:v>1381.28</c:v>
                </c:pt>
                <c:pt idx="98">
                  <c:v>1390.52</c:v>
                </c:pt>
                <c:pt idx="99">
                  <c:v>1399.76</c:v>
                </c:pt>
                <c:pt idx="100">
                  <c:v>1409.0</c:v>
                </c:pt>
                <c:pt idx="101">
                  <c:v>1418.24</c:v>
                </c:pt>
                <c:pt idx="102">
                  <c:v>1427.48</c:v>
                </c:pt>
                <c:pt idx="103">
                  <c:v>1436.72</c:v>
                </c:pt>
                <c:pt idx="104">
                  <c:v>1445.96</c:v>
                </c:pt>
                <c:pt idx="105">
                  <c:v>1455.2</c:v>
                </c:pt>
              </c:numCache>
            </c:numRef>
          </c:yVal>
          <c:smooth val="0"/>
          <c:extLst xmlns:c16r2="http://schemas.microsoft.com/office/drawing/2015/06/chart">
            <c:ext xmlns:c16="http://schemas.microsoft.com/office/drawing/2014/chart" uri="{C3380CC4-5D6E-409C-BE32-E72D297353CC}">
              <c16:uniqueId val="{00000000-7796-41A3-AB04-7A3464DB8451}"/>
            </c:ext>
          </c:extLst>
        </c:ser>
        <c:ser>
          <c:idx val="4"/>
          <c:order val="1"/>
          <c:tx>
            <c:v>Revenues</c:v>
          </c:tx>
          <c:spPr>
            <a:ln w="12700">
              <a:solidFill>
                <a:srgbClr val="000000"/>
              </a:solidFill>
              <a:prstDash val="solid"/>
            </a:ln>
          </c:spPr>
          <c:marker>
            <c:symbol val="triangle"/>
            <c:size val="5"/>
            <c:spPr>
              <a:solidFill>
                <a:srgbClr val="000000"/>
              </a:solidFill>
              <a:ln>
                <a:solidFill>
                  <a:srgbClr val="000000"/>
                </a:solidFill>
                <a:prstDash val="solid"/>
              </a:ln>
            </c:spPr>
          </c:marker>
          <c:xVal>
            <c:numRef>
              <c:f>'Break Even Actuals Model'!$W$6:$W$111</c:f>
              <c:numCache>
                <c:formatCode>General</c:formatCode>
                <c:ptCount val="106"/>
                <c:pt idx="0">
                  <c:v>0.0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pt idx="101">
                  <c:v>202.0</c:v>
                </c:pt>
                <c:pt idx="102">
                  <c:v>204.0</c:v>
                </c:pt>
                <c:pt idx="103">
                  <c:v>206.0</c:v>
                </c:pt>
                <c:pt idx="104">
                  <c:v>208.0</c:v>
                </c:pt>
                <c:pt idx="105">
                  <c:v>210.0</c:v>
                </c:pt>
              </c:numCache>
            </c:numRef>
          </c:xVal>
          <c:yVal>
            <c:numRef>
              <c:f>'Break Even Actuals Model'!$AA$6:$AA$111</c:f>
              <c:numCache>
                <c:formatCode>_("$"* #,##0.00_);_("$"* \(#,##0.00\);_("$"* "-"??_);_(@_)</c:formatCode>
                <c:ptCount val="106"/>
                <c:pt idx="0">
                  <c:v>0.0</c:v>
                </c:pt>
                <c:pt idx="1">
                  <c:v>14.0</c:v>
                </c:pt>
                <c:pt idx="2">
                  <c:v>28.0</c:v>
                </c:pt>
                <c:pt idx="3">
                  <c:v>42.0</c:v>
                </c:pt>
                <c:pt idx="4">
                  <c:v>56.0</c:v>
                </c:pt>
                <c:pt idx="5">
                  <c:v>70.0</c:v>
                </c:pt>
                <c:pt idx="6">
                  <c:v>84.0</c:v>
                </c:pt>
                <c:pt idx="7">
                  <c:v>98.0</c:v>
                </c:pt>
                <c:pt idx="8">
                  <c:v>112.0</c:v>
                </c:pt>
                <c:pt idx="9">
                  <c:v>126.0</c:v>
                </c:pt>
                <c:pt idx="10">
                  <c:v>140.0</c:v>
                </c:pt>
                <c:pt idx="11">
                  <c:v>154.0</c:v>
                </c:pt>
                <c:pt idx="12">
                  <c:v>168.0</c:v>
                </c:pt>
                <c:pt idx="13">
                  <c:v>182.0</c:v>
                </c:pt>
                <c:pt idx="14">
                  <c:v>196.0</c:v>
                </c:pt>
                <c:pt idx="15">
                  <c:v>210.0</c:v>
                </c:pt>
                <c:pt idx="16">
                  <c:v>224.0</c:v>
                </c:pt>
                <c:pt idx="17">
                  <c:v>238.0</c:v>
                </c:pt>
                <c:pt idx="18">
                  <c:v>252.0</c:v>
                </c:pt>
                <c:pt idx="19">
                  <c:v>266.0</c:v>
                </c:pt>
                <c:pt idx="20">
                  <c:v>280.0</c:v>
                </c:pt>
                <c:pt idx="21">
                  <c:v>294.0</c:v>
                </c:pt>
                <c:pt idx="22">
                  <c:v>308.0</c:v>
                </c:pt>
                <c:pt idx="23">
                  <c:v>322.0</c:v>
                </c:pt>
                <c:pt idx="24">
                  <c:v>336.0</c:v>
                </c:pt>
                <c:pt idx="25">
                  <c:v>350.0</c:v>
                </c:pt>
                <c:pt idx="26">
                  <c:v>364.0</c:v>
                </c:pt>
                <c:pt idx="27">
                  <c:v>378.0</c:v>
                </c:pt>
                <c:pt idx="28">
                  <c:v>392.0</c:v>
                </c:pt>
                <c:pt idx="29">
                  <c:v>406.0</c:v>
                </c:pt>
                <c:pt idx="30">
                  <c:v>420.0</c:v>
                </c:pt>
                <c:pt idx="31">
                  <c:v>434.0</c:v>
                </c:pt>
                <c:pt idx="32">
                  <c:v>448.0</c:v>
                </c:pt>
                <c:pt idx="33">
                  <c:v>462.0</c:v>
                </c:pt>
                <c:pt idx="34">
                  <c:v>476.0</c:v>
                </c:pt>
                <c:pt idx="35">
                  <c:v>490.0</c:v>
                </c:pt>
                <c:pt idx="36">
                  <c:v>504.0</c:v>
                </c:pt>
                <c:pt idx="37">
                  <c:v>518.0</c:v>
                </c:pt>
                <c:pt idx="38">
                  <c:v>532.0</c:v>
                </c:pt>
                <c:pt idx="39">
                  <c:v>546.0</c:v>
                </c:pt>
                <c:pt idx="40">
                  <c:v>560.0</c:v>
                </c:pt>
                <c:pt idx="41">
                  <c:v>574.0</c:v>
                </c:pt>
                <c:pt idx="42">
                  <c:v>588.0</c:v>
                </c:pt>
                <c:pt idx="43">
                  <c:v>602.0</c:v>
                </c:pt>
                <c:pt idx="44">
                  <c:v>616.0</c:v>
                </c:pt>
                <c:pt idx="45">
                  <c:v>630.0</c:v>
                </c:pt>
                <c:pt idx="46">
                  <c:v>644.0</c:v>
                </c:pt>
                <c:pt idx="47">
                  <c:v>658.0</c:v>
                </c:pt>
                <c:pt idx="48">
                  <c:v>672.0</c:v>
                </c:pt>
                <c:pt idx="49">
                  <c:v>686.0</c:v>
                </c:pt>
                <c:pt idx="50">
                  <c:v>700.0</c:v>
                </c:pt>
                <c:pt idx="51">
                  <c:v>714.0</c:v>
                </c:pt>
                <c:pt idx="52">
                  <c:v>728.0</c:v>
                </c:pt>
                <c:pt idx="53">
                  <c:v>742.0</c:v>
                </c:pt>
                <c:pt idx="54">
                  <c:v>756.0</c:v>
                </c:pt>
                <c:pt idx="55">
                  <c:v>770.0</c:v>
                </c:pt>
                <c:pt idx="56">
                  <c:v>784.0</c:v>
                </c:pt>
                <c:pt idx="57">
                  <c:v>798.0</c:v>
                </c:pt>
                <c:pt idx="58">
                  <c:v>812.0</c:v>
                </c:pt>
                <c:pt idx="59">
                  <c:v>826.0</c:v>
                </c:pt>
                <c:pt idx="60">
                  <c:v>840.0</c:v>
                </c:pt>
                <c:pt idx="61">
                  <c:v>854.0</c:v>
                </c:pt>
                <c:pt idx="62">
                  <c:v>868.0</c:v>
                </c:pt>
                <c:pt idx="63">
                  <c:v>882.0</c:v>
                </c:pt>
                <c:pt idx="64">
                  <c:v>896.0</c:v>
                </c:pt>
                <c:pt idx="65">
                  <c:v>910.0</c:v>
                </c:pt>
                <c:pt idx="66">
                  <c:v>924.0</c:v>
                </c:pt>
                <c:pt idx="67">
                  <c:v>938.0</c:v>
                </c:pt>
                <c:pt idx="68">
                  <c:v>952.0</c:v>
                </c:pt>
                <c:pt idx="69">
                  <c:v>966.0</c:v>
                </c:pt>
                <c:pt idx="70">
                  <c:v>980.0</c:v>
                </c:pt>
                <c:pt idx="71">
                  <c:v>994.0</c:v>
                </c:pt>
                <c:pt idx="72">
                  <c:v>1008.0</c:v>
                </c:pt>
                <c:pt idx="73">
                  <c:v>1022.0</c:v>
                </c:pt>
                <c:pt idx="74">
                  <c:v>1036.0</c:v>
                </c:pt>
                <c:pt idx="75">
                  <c:v>1050.0</c:v>
                </c:pt>
                <c:pt idx="76">
                  <c:v>1064.0</c:v>
                </c:pt>
                <c:pt idx="77">
                  <c:v>1078.0</c:v>
                </c:pt>
                <c:pt idx="78">
                  <c:v>1092.0</c:v>
                </c:pt>
                <c:pt idx="79">
                  <c:v>1106.0</c:v>
                </c:pt>
                <c:pt idx="80">
                  <c:v>1120.0</c:v>
                </c:pt>
                <c:pt idx="81">
                  <c:v>1134.0</c:v>
                </c:pt>
                <c:pt idx="82">
                  <c:v>1148.0</c:v>
                </c:pt>
                <c:pt idx="83">
                  <c:v>1162.0</c:v>
                </c:pt>
                <c:pt idx="84">
                  <c:v>1176.0</c:v>
                </c:pt>
                <c:pt idx="85">
                  <c:v>1190.0</c:v>
                </c:pt>
                <c:pt idx="86">
                  <c:v>1204.0</c:v>
                </c:pt>
                <c:pt idx="87">
                  <c:v>1218.0</c:v>
                </c:pt>
                <c:pt idx="88">
                  <c:v>1232.0</c:v>
                </c:pt>
                <c:pt idx="89">
                  <c:v>1246.0</c:v>
                </c:pt>
                <c:pt idx="90">
                  <c:v>1260.0</c:v>
                </c:pt>
                <c:pt idx="91">
                  <c:v>1274.0</c:v>
                </c:pt>
                <c:pt idx="92">
                  <c:v>1288.0</c:v>
                </c:pt>
                <c:pt idx="93">
                  <c:v>1302.0</c:v>
                </c:pt>
                <c:pt idx="94">
                  <c:v>1316.0</c:v>
                </c:pt>
                <c:pt idx="95">
                  <c:v>1330.0</c:v>
                </c:pt>
                <c:pt idx="96">
                  <c:v>1344.0</c:v>
                </c:pt>
                <c:pt idx="97">
                  <c:v>1358.0</c:v>
                </c:pt>
                <c:pt idx="98">
                  <c:v>1372.0</c:v>
                </c:pt>
                <c:pt idx="99">
                  <c:v>1386.0</c:v>
                </c:pt>
                <c:pt idx="100">
                  <c:v>1400.0</c:v>
                </c:pt>
                <c:pt idx="101">
                  <c:v>1414.0</c:v>
                </c:pt>
                <c:pt idx="102">
                  <c:v>1428.0</c:v>
                </c:pt>
                <c:pt idx="103">
                  <c:v>1442.0</c:v>
                </c:pt>
                <c:pt idx="104">
                  <c:v>1456.0</c:v>
                </c:pt>
                <c:pt idx="105">
                  <c:v>1470.0</c:v>
                </c:pt>
              </c:numCache>
            </c:numRef>
          </c:yVal>
          <c:smooth val="0"/>
          <c:extLst xmlns:c16r2="http://schemas.microsoft.com/office/drawing/2015/06/chart">
            <c:ext xmlns:c16="http://schemas.microsoft.com/office/drawing/2014/chart" uri="{C3380CC4-5D6E-409C-BE32-E72D297353CC}">
              <c16:uniqueId val="{00000001-7796-41A3-AB04-7A3464DB8451}"/>
            </c:ext>
          </c:extLst>
        </c:ser>
        <c:dLbls>
          <c:showLegendKey val="0"/>
          <c:showVal val="0"/>
          <c:showCatName val="0"/>
          <c:showSerName val="0"/>
          <c:showPercent val="0"/>
          <c:showBubbleSize val="0"/>
        </c:dLbls>
        <c:axId val="2146059832"/>
        <c:axId val="2146044168"/>
      </c:scatterChart>
      <c:valAx>
        <c:axId val="2146059832"/>
        <c:scaling>
          <c:orientation val="minMax"/>
          <c:max val="240.0"/>
          <c:min val="0.0"/>
        </c:scaling>
        <c:delete val="0"/>
        <c:axPos val="b"/>
        <c:title>
          <c:tx>
            <c:rich>
              <a:bodyPr/>
              <a:lstStyle/>
              <a:p>
                <a:pPr>
                  <a:defRPr sz="1025" b="1" i="0" u="none" strike="noStrike" baseline="0">
                    <a:solidFill>
                      <a:srgbClr val="000000"/>
                    </a:solidFill>
                    <a:latin typeface="Century Schoolbook"/>
                    <a:ea typeface="Century Schoolbook"/>
                    <a:cs typeface="Century Schoolbook"/>
                  </a:defRPr>
                </a:pPr>
                <a:r>
                  <a:rPr lang="en-US"/>
                  <a:t>Units, Produced and Sold</a:t>
                </a:r>
              </a:p>
            </c:rich>
          </c:tx>
          <c:layout>
            <c:manualLayout>
              <c:xMode val="edge"/>
              <c:yMode val="edge"/>
              <c:x val="0.371330312006819"/>
              <c:y val="0.8321363067026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entury Schoolbook"/>
                <a:ea typeface="Century Schoolbook"/>
                <a:cs typeface="Century Schoolbook"/>
              </a:defRPr>
            </a:pPr>
            <a:endParaRPr lang="en-US"/>
          </a:p>
        </c:txPr>
        <c:crossAx val="2146044168"/>
        <c:crosses val="autoZero"/>
        <c:crossBetween val="midCat"/>
        <c:majorUnit val="20.0"/>
        <c:minorUnit val="4.0"/>
      </c:valAx>
      <c:valAx>
        <c:axId val="214604416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Century Schoolbook"/>
                    <a:ea typeface="Century Schoolbook"/>
                    <a:cs typeface="Century Schoolbook"/>
                  </a:defRPr>
                </a:pPr>
                <a:r>
                  <a:rPr lang="en-US"/>
                  <a:t>$, Revenues and Costs</a:t>
                </a:r>
              </a:p>
            </c:rich>
          </c:tx>
          <c:layout>
            <c:manualLayout>
              <c:xMode val="edge"/>
              <c:yMode val="edge"/>
              <c:x val="0.0276338287296082"/>
              <c:y val="0.249400983150487"/>
            </c:manualLayout>
          </c:layout>
          <c:overlay val="0"/>
          <c:spPr>
            <a:noFill/>
            <a:ln w="25400">
              <a:noFill/>
            </a:ln>
          </c:spPr>
        </c:title>
        <c:numFmt formatCode="_(&quot;$&quot;* #,##0.00_);_(&quot;$&quot;* \(#,##0.00\);_(&quot;$&quot;* &quot;-&quot;??_);_(@_)"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46059832"/>
        <c:crosses val="autoZero"/>
        <c:crossBetween val="midCat"/>
        <c:majorUnit val="250.0"/>
      </c:valAx>
    </c:plotArea>
    <c:legend>
      <c:legendPos val="r"/>
      <c:layout>
        <c:manualLayout>
          <c:xMode val="edge"/>
          <c:yMode val="edge"/>
          <c:x val="0.352640622494535"/>
          <c:y val="0.920863309352518"/>
          <c:w val="0.413969331004043"/>
          <c:h val="0.067146282973621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Century Schoolbook"/>
              <a:ea typeface="Century Schoolbook"/>
              <a:cs typeface="Century Schoolboo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355" verticalDpi="355"/>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20320</xdr:rowOff>
    </xdr:from>
    <xdr:to>
      <xdr:col>1</xdr:col>
      <xdr:colOff>1463040</xdr:colOff>
      <xdr:row>5</xdr:row>
      <xdr:rowOff>144405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0320"/>
          <a:ext cx="2123440" cy="886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266700</xdr:colOff>
      <xdr:row>0</xdr:row>
      <xdr:rowOff>114300</xdr:rowOff>
    </xdr:from>
    <xdr:to>
      <xdr:col>16</xdr:col>
      <xdr:colOff>514350</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95250</xdr:colOff>
      <xdr:row>4</xdr:row>
      <xdr:rowOff>142875</xdr:rowOff>
    </xdr:from>
    <xdr:ext cx="5718168" cy="436786"/>
    <xdr:sp macro="" textlink="">
      <xdr:nvSpPr>
        <xdr:cNvPr id="2" name="TextBox 1"/>
        <xdr:cNvSpPr txBox="1"/>
      </xdr:nvSpPr>
      <xdr:spPr>
        <a:xfrm>
          <a:off x="95250" y="1190625"/>
          <a:ext cx="5718168" cy="436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Instructions:</a:t>
          </a:r>
          <a:r>
            <a:rPr lang="en-US" b="1"/>
            <a:t> </a:t>
          </a:r>
        </a:p>
        <a:p>
          <a:r>
            <a:rPr lang="en-US" sz="1100" b="0" i="0" u="none" strike="noStrike">
              <a:solidFill>
                <a:schemeClr val="tx1"/>
              </a:solidFill>
              <a:effectLst/>
              <a:latin typeface="+mn-lt"/>
              <a:ea typeface="+mn-ea"/>
              <a:cs typeface="+mn-cs"/>
            </a:rPr>
            <a:t>Meet with each Business Team to determine their expenses and add to the expense rows below</a:t>
          </a:r>
          <a:r>
            <a:rPr lang="en-US"/>
            <a:t> </a:t>
          </a:r>
          <a:endParaRPr lang="en-US" sz="1100"/>
        </a:p>
      </xdr:txBody>
    </xdr:sp>
    <xdr:clientData/>
  </xdr:oneCellAnchor>
  <xdr:oneCellAnchor>
    <xdr:from>
      <xdr:col>9</xdr:col>
      <xdr:colOff>63500</xdr:colOff>
      <xdr:row>42</xdr:row>
      <xdr:rowOff>15874</xdr:rowOff>
    </xdr:from>
    <xdr:ext cx="5990167" cy="2026710"/>
    <xdr:sp macro="" textlink="">
      <xdr:nvSpPr>
        <xdr:cNvPr id="3" name="TextBox 2"/>
        <xdr:cNvSpPr txBox="1"/>
      </xdr:nvSpPr>
      <xdr:spPr>
        <a:xfrm>
          <a:off x="6858000" y="9096374"/>
          <a:ext cx="5990167" cy="20267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Task E Instructions:</a:t>
          </a:r>
        </a:p>
        <a:p>
          <a:r>
            <a:rPr lang="en-US" sz="1100"/>
            <a:t>Once</a:t>
          </a:r>
          <a:r>
            <a:rPr lang="en-US" sz="1100" baseline="0"/>
            <a:t> you have determined the operating costs for your product, you can establish a profitable price.</a:t>
          </a:r>
        </a:p>
        <a:p>
          <a:endParaRPr lang="en-US" sz="1100" baseline="0"/>
        </a:p>
        <a:p>
          <a:r>
            <a:rPr lang="en-US" sz="1100" baseline="0"/>
            <a:t>The chart on the left will help you determine your gross profit per unit at various test prices. </a:t>
          </a:r>
        </a:p>
        <a:p>
          <a:endParaRPr lang="en-US" sz="1100" baseline="0"/>
        </a:p>
        <a:p>
          <a:r>
            <a:rPr lang="en-US" sz="1100" baseline="0"/>
            <a:t>1. To begin, enter your price by entering one high and one low test price for your product. </a:t>
          </a:r>
        </a:p>
        <a:p>
          <a:r>
            <a:rPr lang="en-US" sz="1100" baseline="0"/>
            <a:t>2. Enter the sales tax. Look up on the Internet what your state tax % is and enter that.</a:t>
          </a:r>
        </a:p>
        <a:p>
          <a:r>
            <a:rPr lang="en-US" sz="1100" baseline="0"/>
            <a:t>3. Use the cost per unit determined from the form above on this worksheet.</a:t>
          </a:r>
        </a:p>
        <a:p>
          <a:r>
            <a:rPr lang="en-US" sz="1100" baseline="0"/>
            <a:t>4. Calculate your </a:t>
          </a:r>
          <a:r>
            <a:rPr lang="en-US" sz="1100" b="1" baseline="0"/>
            <a:t>margin contribution </a:t>
          </a:r>
          <a:r>
            <a:rPr lang="en-US" sz="1100" baseline="0"/>
            <a:t>per unit at different prices.</a:t>
          </a:r>
        </a:p>
        <a:p>
          <a:endParaRPr lang="en-US" sz="1100" baseline="0"/>
        </a:p>
        <a:p>
          <a:r>
            <a:rPr lang="en-US" sz="1100" b="1" baseline="0"/>
            <a:t>5. Decide on a final price based on the test prices and enter it in cell H44</a:t>
          </a:r>
        </a:p>
        <a:p>
          <a:endParaRPr lang="en-US" sz="1100"/>
        </a:p>
      </xdr:txBody>
    </xdr:sp>
    <xdr:clientData/>
  </xdr:oneCellAnchor>
  <xdr:oneCellAnchor>
    <xdr:from>
      <xdr:col>24</xdr:col>
      <xdr:colOff>238125</xdr:colOff>
      <xdr:row>0</xdr:row>
      <xdr:rowOff>201080</xdr:rowOff>
    </xdr:from>
    <xdr:ext cx="4429125" cy="1297919"/>
    <xdr:sp macro="" textlink="">
      <xdr:nvSpPr>
        <xdr:cNvPr id="4" name="TextBox 3"/>
        <xdr:cNvSpPr txBox="1"/>
      </xdr:nvSpPr>
      <xdr:spPr>
        <a:xfrm>
          <a:off x="15467542" y="201080"/>
          <a:ext cx="4429125" cy="12979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Instructions:</a:t>
          </a:r>
        </a:p>
        <a:p>
          <a:r>
            <a:rPr lang="en-US" sz="1100"/>
            <a:t>1.</a:t>
          </a:r>
          <a:r>
            <a:rPr lang="en-US" sz="1100" baseline="0"/>
            <a:t> Complete all company business.</a:t>
          </a:r>
        </a:p>
        <a:p>
          <a:r>
            <a:rPr lang="en-US" sz="1100" baseline="0"/>
            <a:t>2. Liquidate all assets (sell all company property that has value including left over inventory, supplies, etc.)</a:t>
          </a:r>
        </a:p>
        <a:p>
          <a:r>
            <a:rPr lang="en-US" sz="1100" baseline="0"/>
            <a:t>3. Track liquidating of assets below. Add categories as needed.</a:t>
          </a:r>
        </a:p>
        <a:p>
          <a:r>
            <a:rPr lang="en-US" sz="1100" baseline="0"/>
            <a:t>4. Follow on screen instructions for settling accounts and distributing profit in the Liquidation worksheet.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266700</xdr:colOff>
      <xdr:row>4</xdr:row>
      <xdr:rowOff>114300</xdr:rowOff>
    </xdr:from>
    <xdr:to>
      <xdr:col>16</xdr:col>
      <xdr:colOff>514350</xdr:colOff>
      <xdr:row>26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104775</xdr:colOff>
      <xdr:row>0</xdr:row>
      <xdr:rowOff>0</xdr:rowOff>
    </xdr:from>
    <xdr:ext cx="5393530" cy="953466"/>
    <xdr:sp macro="" textlink="">
      <xdr:nvSpPr>
        <xdr:cNvPr id="3" name="TextBox 2"/>
        <xdr:cNvSpPr txBox="1"/>
      </xdr:nvSpPr>
      <xdr:spPr>
        <a:xfrm>
          <a:off x="3286125" y="0"/>
          <a:ext cx="539353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Instructions:</a:t>
          </a:r>
        </a:p>
        <a:p>
          <a:r>
            <a:rPr lang="en-US" sz="1100">
              <a:solidFill>
                <a:sysClr val="windowText" lastClr="000000"/>
              </a:solidFill>
            </a:rPr>
            <a:t>1. Using the information collected from the Business Teams, insert the data on both budget tab</a:t>
          </a:r>
          <a:r>
            <a:rPr lang="en-US" sz="1100" baseline="0">
              <a:solidFill>
                <a:sysClr val="windowText" lastClr="000000"/>
              </a:solidFill>
            </a:rPr>
            <a:t>, </a:t>
          </a:r>
          <a:r>
            <a:rPr lang="en-US" sz="1100" b="1" i="0" baseline="0">
              <a:solidFill>
                <a:sysClr val="windowText" lastClr="000000"/>
              </a:solidFill>
            </a:rPr>
            <a:t>which links to cells below</a:t>
          </a:r>
          <a:r>
            <a:rPr lang="en-US" sz="1100" baseline="0">
              <a:solidFill>
                <a:sysClr val="windowText" lastClr="000000"/>
              </a:solidFill>
            </a:rPr>
            <a:t>, and in cells below to determine the actual break even point.</a:t>
          </a:r>
        </a:p>
        <a:p>
          <a:r>
            <a:rPr lang="en-US" sz="1100" baseline="0">
              <a:solidFill>
                <a:sysClr val="windowText" lastClr="000000"/>
              </a:solidFill>
            </a:rPr>
            <a:t>2. Verify wages populated from Budget tab or insert 0 for the wages. Remind the Company Leaders that this will not be paid out if the Company does not make a profit.</a:t>
          </a:r>
          <a:endParaRPr lang="en-US" sz="1100">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28575</xdr:colOff>
      <xdr:row>1</xdr:row>
      <xdr:rowOff>19050</xdr:rowOff>
    </xdr:from>
    <xdr:ext cx="3784562" cy="1297919"/>
    <xdr:sp macro="" textlink="">
      <xdr:nvSpPr>
        <xdr:cNvPr id="2" name="TextBox 1"/>
        <xdr:cNvSpPr txBox="1"/>
      </xdr:nvSpPr>
      <xdr:spPr>
        <a:xfrm>
          <a:off x="4019550" y="314325"/>
          <a:ext cx="3784562" cy="12979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0" u="none" strike="noStrike">
              <a:solidFill>
                <a:schemeClr val="tx1"/>
              </a:solidFill>
              <a:effectLst/>
              <a:latin typeface="+mn-lt"/>
              <a:ea typeface="+mn-ea"/>
              <a:cs typeface="+mn-cs"/>
            </a:rPr>
            <a:t>Task G Instructions:</a:t>
          </a:r>
          <a:r>
            <a:rPr lang="en-US"/>
            <a:t> </a:t>
          </a:r>
        </a:p>
        <a:p>
          <a:r>
            <a:rPr lang="en-US" sz="1100" b="0" i="0" u="none" strike="noStrike">
              <a:solidFill>
                <a:schemeClr val="tx1"/>
              </a:solidFill>
              <a:effectLst/>
              <a:latin typeface="+mn-lt"/>
              <a:ea typeface="+mn-ea"/>
              <a:cs typeface="+mn-cs"/>
            </a:rPr>
            <a:t>1. Collect data points from each Business Team.</a:t>
          </a:r>
          <a:r>
            <a:rPr lang="en-US"/>
            <a:t> </a:t>
          </a:r>
        </a:p>
        <a:p>
          <a:r>
            <a:rPr lang="en-US" sz="1100" b="0" i="0" u="none" strike="noStrike">
              <a:solidFill>
                <a:schemeClr val="tx1"/>
              </a:solidFill>
              <a:effectLst/>
              <a:latin typeface="+mn-lt"/>
              <a:ea typeface="+mn-ea"/>
              <a:cs typeface="+mn-cs"/>
            </a:rPr>
            <a:t>2. Fill out the following worksheet with the data.</a:t>
          </a:r>
          <a:r>
            <a:rPr lang="en-US"/>
            <a:t> </a:t>
          </a:r>
        </a:p>
        <a:p>
          <a:r>
            <a:rPr lang="en-US" sz="1100" b="0" i="0" u="none" strike="noStrike">
              <a:solidFill>
                <a:schemeClr val="tx1"/>
              </a:solidFill>
              <a:effectLst/>
              <a:latin typeface="+mn-lt"/>
              <a:ea typeface="+mn-ea"/>
              <a:cs typeface="+mn-cs"/>
            </a:rPr>
            <a:t>3. Total all the capital needs.</a:t>
          </a:r>
          <a:endParaRPr lang="en-US"/>
        </a:p>
        <a:p>
          <a:r>
            <a:rPr lang="en-US" sz="1100" b="0" i="0" u="none" strike="noStrike">
              <a:solidFill>
                <a:schemeClr val="tx1"/>
              </a:solidFill>
              <a:effectLst/>
              <a:latin typeface="+mn-lt"/>
              <a:ea typeface="+mn-ea"/>
              <a:cs typeface="+mn-cs"/>
            </a:rPr>
            <a:t>4.</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Report the final capitalization goal to the Leadership Team.</a:t>
          </a:r>
          <a:r>
            <a:rPr lang="en-US"/>
            <a:t> </a:t>
          </a:r>
        </a:p>
        <a:p>
          <a:r>
            <a:rPr lang="en-US" sz="1100" b="0" i="0" u="none" strike="noStrike">
              <a:solidFill>
                <a:schemeClr val="tx1"/>
              </a:solidFill>
              <a:effectLst/>
              <a:latin typeface="+mn-lt"/>
              <a:ea typeface="+mn-ea"/>
              <a:cs typeface="+mn-cs"/>
            </a:rPr>
            <a:t>5.</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Leadership selects the method to raise capital.</a:t>
          </a:r>
          <a:r>
            <a:rPr lang="en-US"/>
            <a:t> </a:t>
          </a:r>
        </a:p>
        <a:p>
          <a:r>
            <a:rPr lang="en-US" sz="1100" b="1" i="0" u="none" strike="noStrike">
              <a:solidFill>
                <a:schemeClr val="tx1"/>
              </a:solidFill>
              <a:effectLst/>
              <a:latin typeface="+mn-lt"/>
              <a:ea typeface="+mn-ea"/>
              <a:cs typeface="+mn-cs"/>
            </a:rPr>
            <a:t>6. Finance</a:t>
          </a:r>
          <a:r>
            <a:rPr lang="en-US" sz="1100" b="1" i="0" u="none" strike="noStrike" baseline="0">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tracks the revenue raised to meet the capital goal.</a:t>
          </a:r>
          <a:r>
            <a:rPr lang="en-US"/>
            <a:t> </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9525</xdr:colOff>
      <xdr:row>0</xdr:row>
      <xdr:rowOff>0</xdr:rowOff>
    </xdr:from>
    <xdr:to>
      <xdr:col>12</xdr:col>
      <xdr:colOff>542925</xdr:colOff>
      <xdr:row>4</xdr:row>
      <xdr:rowOff>28575</xdr:rowOff>
    </xdr:to>
    <xdr:sp macro="" textlink="">
      <xdr:nvSpPr>
        <xdr:cNvPr id="2" name="TextBox 1"/>
        <xdr:cNvSpPr txBox="1"/>
      </xdr:nvSpPr>
      <xdr:spPr>
        <a:xfrm>
          <a:off x="5305425" y="0"/>
          <a:ext cx="4191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To </a:t>
          </a:r>
          <a:r>
            <a:rPr lang="en-US" sz="1100" b="1" i="0">
              <a:solidFill>
                <a:schemeClr val="dk1"/>
              </a:solidFill>
              <a:effectLst/>
              <a:latin typeface="+mn-lt"/>
              <a:ea typeface="+mn-ea"/>
              <a:cs typeface="+mn-cs"/>
            </a:rPr>
            <a:t>calculate</a:t>
          </a:r>
          <a:r>
            <a:rPr lang="en-US" sz="1100" b="0" i="0">
              <a:solidFill>
                <a:schemeClr val="dk1"/>
              </a:solidFill>
              <a:effectLst/>
              <a:latin typeface="+mn-lt"/>
              <a:ea typeface="+mn-ea"/>
              <a:cs typeface="+mn-cs"/>
            </a:rPr>
            <a:t> the </a:t>
          </a:r>
          <a:r>
            <a:rPr lang="en-US" sz="1100" b="1" i="0">
              <a:solidFill>
                <a:schemeClr val="dk1"/>
              </a:solidFill>
              <a:effectLst/>
              <a:latin typeface="+mn-lt"/>
              <a:ea typeface="+mn-ea"/>
              <a:cs typeface="+mn-cs"/>
            </a:rPr>
            <a:t>sales tax</a:t>
          </a:r>
          <a:r>
            <a:rPr lang="en-US" sz="1100" b="0" i="0">
              <a:solidFill>
                <a:schemeClr val="dk1"/>
              </a:solidFill>
              <a:effectLst/>
              <a:latin typeface="+mn-lt"/>
              <a:ea typeface="+mn-ea"/>
              <a:cs typeface="+mn-cs"/>
            </a:rPr>
            <a:t> that is included in a company's total</a:t>
          </a:r>
          <a:r>
            <a:rPr lang="en-US" sz="1100" b="0" i="0" baseline="0">
              <a:solidFill>
                <a:schemeClr val="dk1"/>
              </a:solidFill>
              <a:effectLst/>
              <a:latin typeface="+mn-lt"/>
              <a:ea typeface="+mn-ea"/>
              <a:cs typeface="+mn-cs"/>
            </a:rPr>
            <a:t> sales </a:t>
          </a:r>
          <a:r>
            <a:rPr lang="en-US" sz="1100" b="0" i="0">
              <a:solidFill>
                <a:schemeClr val="dk1"/>
              </a:solidFill>
              <a:effectLst/>
              <a:latin typeface="+mn-lt"/>
              <a:ea typeface="+mn-ea"/>
              <a:cs typeface="+mn-cs"/>
            </a:rPr>
            <a:t>, divide the receipts by 1 + the </a:t>
          </a:r>
          <a:r>
            <a:rPr lang="en-US" sz="1100" b="1" i="0">
              <a:solidFill>
                <a:schemeClr val="dk1"/>
              </a:solidFill>
              <a:effectLst/>
              <a:latin typeface="+mn-lt"/>
              <a:ea typeface="+mn-ea"/>
              <a:cs typeface="+mn-cs"/>
            </a:rPr>
            <a:t>sales tax</a:t>
          </a:r>
          <a:r>
            <a:rPr lang="en-US" sz="1100" b="0" i="0">
              <a:solidFill>
                <a:schemeClr val="dk1"/>
              </a:solidFill>
              <a:effectLst/>
              <a:latin typeface="+mn-lt"/>
              <a:ea typeface="+mn-ea"/>
              <a:cs typeface="+mn-cs"/>
            </a:rPr>
            <a:t> rate. For example, if the </a:t>
          </a:r>
          <a:r>
            <a:rPr lang="en-US" sz="1100" b="1" i="0">
              <a:solidFill>
                <a:schemeClr val="dk1"/>
              </a:solidFill>
              <a:effectLst/>
              <a:latin typeface="+mn-lt"/>
              <a:ea typeface="+mn-ea"/>
              <a:cs typeface="+mn-cs"/>
            </a:rPr>
            <a:t>sales tax</a:t>
          </a:r>
          <a:r>
            <a:rPr lang="en-US" sz="1100" b="0" i="0">
              <a:solidFill>
                <a:schemeClr val="dk1"/>
              </a:solidFill>
              <a:effectLst/>
              <a:latin typeface="+mn-lt"/>
              <a:ea typeface="+mn-ea"/>
              <a:cs typeface="+mn-cs"/>
            </a:rPr>
            <a:t> rate is 6%, divide the total amount of receipts by 1.06. If the </a:t>
          </a:r>
          <a:r>
            <a:rPr lang="en-US" sz="1100" b="1" i="0">
              <a:solidFill>
                <a:schemeClr val="dk1"/>
              </a:solidFill>
              <a:effectLst/>
              <a:latin typeface="+mn-lt"/>
              <a:ea typeface="+mn-ea"/>
              <a:cs typeface="+mn-cs"/>
            </a:rPr>
            <a:t>sales tax</a:t>
          </a:r>
          <a:r>
            <a:rPr lang="en-US" sz="1100" b="0" i="0">
              <a:solidFill>
                <a:schemeClr val="dk1"/>
              </a:solidFill>
              <a:effectLst/>
              <a:latin typeface="+mn-lt"/>
              <a:ea typeface="+mn-ea"/>
              <a:cs typeface="+mn-cs"/>
            </a:rPr>
            <a:t> rate is 7.25%, divide the total receipts by 1.0725.</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104775</xdr:colOff>
      <xdr:row>0</xdr:row>
      <xdr:rowOff>219075</xdr:rowOff>
    </xdr:from>
    <xdr:ext cx="3705225" cy="2159053"/>
    <xdr:sp macro="" textlink="">
      <xdr:nvSpPr>
        <xdr:cNvPr id="2" name="TextBox 1"/>
        <xdr:cNvSpPr txBox="1"/>
      </xdr:nvSpPr>
      <xdr:spPr>
        <a:xfrm>
          <a:off x="6991350" y="219075"/>
          <a:ext cx="3705225" cy="2159053"/>
        </a:xfrm>
        <a:prstGeom prst="rect">
          <a:avLst/>
        </a:prstGeom>
        <a:solidFill>
          <a:srgbClr val="EED8FC"/>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1100" b="1">
              <a:solidFill>
                <a:schemeClr val="tx1"/>
              </a:solidFill>
              <a:effectLst/>
              <a:latin typeface="+mn-lt"/>
              <a:ea typeface="+mn-ea"/>
              <a:cs typeface="+mn-cs"/>
            </a:rPr>
            <a:t>Instructions:</a:t>
          </a:r>
        </a:p>
        <a:p>
          <a:pPr marL="0" indent="0"/>
          <a:r>
            <a:rPr lang="en-US" sz="1100" b="0">
              <a:solidFill>
                <a:schemeClr val="tx1"/>
              </a:solidFill>
              <a:effectLst/>
              <a:latin typeface="+mn-lt"/>
              <a:ea typeface="+mn-ea"/>
              <a:cs typeface="+mn-cs"/>
            </a:rPr>
            <a:t>1. Add up all the cash on hand (revenue) and enter in the column D.</a:t>
          </a:r>
        </a:p>
        <a:p>
          <a:pPr marL="0" indent="0"/>
          <a:r>
            <a:rPr lang="en-US" sz="1100" b="0">
              <a:solidFill>
                <a:schemeClr val="tx1"/>
              </a:solidFill>
              <a:effectLst/>
              <a:latin typeface="+mn-lt"/>
              <a:ea typeface="+mn-ea"/>
              <a:cs typeface="+mn-cs"/>
            </a:rPr>
            <a:t>2. Pay all bills, which is outstanding debt, and enter values in Column E.</a:t>
          </a:r>
        </a:p>
        <a:p>
          <a:pPr marL="0" indent="0"/>
          <a:r>
            <a:rPr lang="en-US" sz="1100" b="0">
              <a:solidFill>
                <a:schemeClr val="tx1"/>
              </a:solidFill>
              <a:effectLst/>
              <a:latin typeface="+mn-lt"/>
              <a:ea typeface="+mn-ea"/>
              <a:cs typeface="+mn-cs"/>
            </a:rPr>
            <a:t>3. Once items 1 and 2 are entered, the Subtotal or Profit will be calculated.</a:t>
          </a:r>
        </a:p>
        <a:p>
          <a:pPr marL="0" indent="0"/>
          <a:r>
            <a:rPr lang="en-US" sz="1100" b="0">
              <a:solidFill>
                <a:schemeClr val="tx1"/>
              </a:solidFill>
              <a:effectLst/>
              <a:latin typeface="+mn-lt"/>
              <a:ea typeface="+mn-ea"/>
              <a:cs typeface="+mn-cs"/>
            </a:rPr>
            <a:t>4. Discuss and decide how profits will be distributed and enter in Column G. </a:t>
          </a:r>
        </a:p>
        <a:p>
          <a:pPr marL="0" indent="0"/>
          <a:r>
            <a:rPr lang="en-US" sz="1100" b="0">
              <a:solidFill>
                <a:schemeClr val="tx1"/>
              </a:solidFill>
              <a:effectLst/>
              <a:latin typeface="+mn-lt"/>
              <a:ea typeface="+mn-ea"/>
              <a:cs typeface="+mn-cs"/>
            </a:rPr>
            <a:t>5. Adjust disbursements as needed so that Item 5 equals $0.</a:t>
          </a:r>
        </a:p>
        <a:p>
          <a:pPr marL="0" indent="0"/>
          <a:r>
            <a:rPr lang="en-US" sz="1100" b="0">
              <a:solidFill>
                <a:schemeClr val="tx1"/>
              </a:solidFill>
              <a:effectLst/>
              <a:latin typeface="+mn-lt"/>
              <a:ea typeface="+mn-ea"/>
              <a:cs typeface="+mn-cs"/>
            </a:rPr>
            <a:t>6. Submit a copy of a completed workbook to your JA Volunteer and JA Office.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4:F49"/>
  <sheetViews>
    <sheetView tabSelected="1" workbookViewId="0">
      <selection activeCell="E20" sqref="E20"/>
    </sheetView>
  </sheetViews>
  <sheetFormatPr baseColWidth="10" defaultColWidth="8.83203125" defaultRowHeight="12" x14ac:dyDescent="0"/>
  <cols>
    <col min="1" max="1" width="8.6640625" customWidth="1"/>
    <col min="2" max="2" width="94.1640625" customWidth="1"/>
  </cols>
  <sheetData>
    <row r="4" spans="1:6">
      <c r="A4" t="s">
        <v>142</v>
      </c>
    </row>
    <row r="10" spans="1:6" ht="23">
      <c r="A10" s="325" t="s">
        <v>271</v>
      </c>
    </row>
    <row r="11" spans="1:6" ht="20">
      <c r="A11" s="162" t="s">
        <v>240</v>
      </c>
    </row>
    <row r="12" spans="1:6" ht="20">
      <c r="A12" s="35"/>
      <c r="B12" s="324" t="s">
        <v>272</v>
      </c>
    </row>
    <row r="13" spans="1:6" ht="20">
      <c r="A13" s="162"/>
    </row>
    <row r="14" spans="1:6" ht="39.75" customHeight="1">
      <c r="A14" s="38" t="s">
        <v>273</v>
      </c>
      <c r="C14" s="326"/>
      <c r="D14" s="326"/>
      <c r="E14" s="326"/>
      <c r="F14" s="326"/>
    </row>
    <row r="15" spans="1:6" ht="13">
      <c r="B15" s="37"/>
    </row>
    <row r="16" spans="1:6">
      <c r="B16" s="149"/>
    </row>
    <row r="17" spans="1:2" ht="15">
      <c r="B17" s="152" t="s">
        <v>207</v>
      </c>
    </row>
    <row r="18" spans="1:2">
      <c r="A18" s="151" t="s">
        <v>142</v>
      </c>
      <c r="B18" s="150" t="s">
        <v>152</v>
      </c>
    </row>
    <row r="19" spans="1:2" ht="60">
      <c r="A19" s="151" t="s">
        <v>142</v>
      </c>
      <c r="B19" s="150" t="s">
        <v>265</v>
      </c>
    </row>
    <row r="20" spans="1:2" s="90" customFormat="1" ht="15">
      <c r="A20" s="289"/>
      <c r="B20" s="291" t="s">
        <v>206</v>
      </c>
    </row>
    <row r="21" spans="1:2" s="90" customFormat="1">
      <c r="A21" s="289"/>
      <c r="B21" s="292" t="s">
        <v>246</v>
      </c>
    </row>
    <row r="22" spans="1:2" s="90" customFormat="1" ht="24">
      <c r="A22" s="289"/>
      <c r="B22" s="292" t="s">
        <v>244</v>
      </c>
    </row>
    <row r="23" spans="1:2" s="90" customFormat="1">
      <c r="A23" s="289"/>
      <c r="B23" s="292" t="s">
        <v>247</v>
      </c>
    </row>
    <row r="24" spans="1:2" s="90" customFormat="1" ht="24">
      <c r="A24" s="289"/>
      <c r="B24" s="292" t="s">
        <v>245</v>
      </c>
    </row>
    <row r="25" spans="1:2" s="90" customFormat="1">
      <c r="A25" s="289"/>
      <c r="B25" s="292" t="s">
        <v>248</v>
      </c>
    </row>
    <row r="26" spans="1:2" ht="15">
      <c r="B26" s="152" t="s">
        <v>143</v>
      </c>
    </row>
    <row r="27" spans="1:2" ht="24">
      <c r="A27" s="288" t="s">
        <v>205</v>
      </c>
      <c r="B27" s="302" t="s">
        <v>252</v>
      </c>
    </row>
    <row r="28" spans="1:2" ht="55.75" customHeight="1">
      <c r="A28" s="288" t="s">
        <v>141</v>
      </c>
      <c r="B28" s="290" t="s">
        <v>249</v>
      </c>
    </row>
    <row r="29" spans="1:2" ht="36">
      <c r="A29" s="153" t="s">
        <v>144</v>
      </c>
      <c r="B29" s="155" t="s">
        <v>250</v>
      </c>
    </row>
    <row r="30" spans="1:2" ht="24">
      <c r="A30" s="153" t="s">
        <v>145</v>
      </c>
      <c r="B30" s="155" t="s">
        <v>251</v>
      </c>
    </row>
    <row r="31" spans="1:2" ht="18.5" customHeight="1">
      <c r="A31" s="153" t="s">
        <v>126</v>
      </c>
      <c r="B31" s="155" t="s">
        <v>131</v>
      </c>
    </row>
    <row r="32" spans="1:2">
      <c r="A32" s="153" t="s">
        <v>142</v>
      </c>
      <c r="B32" s="155" t="s">
        <v>153</v>
      </c>
    </row>
    <row r="33" spans="1:2" ht="24">
      <c r="A33" s="153" t="s">
        <v>130</v>
      </c>
      <c r="B33" s="155" t="s">
        <v>239</v>
      </c>
    </row>
    <row r="34" spans="1:2">
      <c r="A34" s="154"/>
      <c r="B34" s="156"/>
    </row>
    <row r="35" spans="1:2" ht="60">
      <c r="A35" s="153" t="s">
        <v>132</v>
      </c>
      <c r="B35" s="157" t="s">
        <v>253</v>
      </c>
    </row>
    <row r="36" spans="1:2">
      <c r="A36" s="154"/>
      <c r="B36" s="156"/>
    </row>
    <row r="37" spans="1:2" ht="48">
      <c r="A37" s="153" t="s">
        <v>133</v>
      </c>
      <c r="B37" s="158" t="s">
        <v>254</v>
      </c>
    </row>
    <row r="38" spans="1:2">
      <c r="A38" s="153"/>
      <c r="B38" s="156"/>
    </row>
    <row r="39" spans="1:2" ht="24">
      <c r="A39" s="153" t="s">
        <v>134</v>
      </c>
      <c r="B39" s="323" t="s">
        <v>267</v>
      </c>
    </row>
    <row r="40" spans="1:2">
      <c r="A40" s="153" t="s">
        <v>142</v>
      </c>
      <c r="B40" s="156"/>
    </row>
    <row r="41" spans="1:2" ht="24">
      <c r="A41" s="153" t="s">
        <v>136</v>
      </c>
      <c r="B41" s="159" t="s">
        <v>155</v>
      </c>
    </row>
    <row r="42" spans="1:2">
      <c r="A42" s="288"/>
      <c r="B42" s="156"/>
    </row>
    <row r="43" spans="1:2">
      <c r="A43" s="153" t="s">
        <v>137</v>
      </c>
      <c r="B43" s="160" t="s">
        <v>154</v>
      </c>
    </row>
    <row r="44" spans="1:2">
      <c r="A44" s="153" t="s">
        <v>142</v>
      </c>
      <c r="B44" s="156"/>
    </row>
    <row r="45" spans="1:2" ht="36">
      <c r="A45" s="153" t="s">
        <v>224</v>
      </c>
      <c r="B45" s="156" t="s">
        <v>255</v>
      </c>
    </row>
    <row r="46" spans="1:2">
      <c r="A46" s="288"/>
      <c r="B46" s="315"/>
    </row>
    <row r="47" spans="1:2" ht="24">
      <c r="A47" s="153" t="s">
        <v>238</v>
      </c>
      <c r="B47" s="161" t="s">
        <v>256</v>
      </c>
    </row>
    <row r="48" spans="1:2">
      <c r="A48" s="40"/>
      <c r="B48" s="149"/>
    </row>
    <row r="49" spans="1:2">
      <c r="A49" s="40"/>
      <c r="B49" s="149"/>
    </row>
  </sheetData>
  <customSheetViews>
    <customSheetView guid="{BB16745E-E3E9-4D12-A314-3661CF4E6073}" fitToPage="1" topLeftCell="A25">
      <selection activeCell="B8" sqref="B8"/>
      <pageSetup scale="75" orientation="portrait"/>
    </customSheetView>
    <customSheetView guid="{12575920-EC91-E044-81F8-8A0388E12367}" scale="125" fitToPage="1">
      <selection activeCell="A5" sqref="A5"/>
      <pageSetup scale="75" orientation="portrait"/>
    </customSheetView>
  </customSheetViews>
  <mergeCells count="1">
    <mergeCell ref="C14:F14"/>
  </mergeCells>
  <pageMargins left="0.25" right="0.25" top="0.75" bottom="0.75" header="0.3" footer="0.3"/>
  <pageSetup scale="75"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DC8F8"/>
  </sheetPr>
  <dimension ref="A1:M28"/>
  <sheetViews>
    <sheetView workbookViewId="0">
      <selection activeCell="I38" sqref="I38"/>
    </sheetView>
  </sheetViews>
  <sheetFormatPr baseColWidth="10" defaultColWidth="8.83203125" defaultRowHeight="12" x14ac:dyDescent="0"/>
  <cols>
    <col min="1" max="1" width="9.33203125" customWidth="1"/>
    <col min="2" max="2" width="3.6640625" customWidth="1"/>
    <col min="3" max="3" width="34.5" bestFit="1" customWidth="1"/>
    <col min="4" max="4" width="12" customWidth="1"/>
    <col min="5" max="5" width="12.1640625" customWidth="1"/>
    <col min="6" max="6" width="14.83203125" bestFit="1" customWidth="1"/>
    <col min="7" max="7" width="16.6640625" customWidth="1"/>
  </cols>
  <sheetData>
    <row r="1" spans="1:13" ht="23">
      <c r="A1" s="38" t="s">
        <v>103</v>
      </c>
    </row>
    <row r="2" spans="1:13" ht="20">
      <c r="A2" s="162" t="s">
        <v>240</v>
      </c>
    </row>
    <row r="3" spans="1:13" ht="13">
      <c r="A3" s="37"/>
    </row>
    <row r="4" spans="1:13" ht="15">
      <c r="A4" s="148" t="s">
        <v>238</v>
      </c>
    </row>
    <row r="5" spans="1:13" ht="24">
      <c r="A5" s="75"/>
      <c r="D5" s="140" t="s">
        <v>112</v>
      </c>
      <c r="E5" s="141" t="s">
        <v>113</v>
      </c>
      <c r="F5" s="141" t="s">
        <v>123</v>
      </c>
      <c r="G5" s="147" t="s">
        <v>124</v>
      </c>
      <c r="L5" s="75"/>
    </row>
    <row r="6" spans="1:13">
      <c r="B6" s="137" t="s">
        <v>116</v>
      </c>
      <c r="C6" s="138"/>
      <c r="D6" s="135"/>
      <c r="E6" s="121"/>
      <c r="F6" s="121"/>
      <c r="G6" s="121"/>
      <c r="L6" s="75"/>
    </row>
    <row r="7" spans="1:13" ht="15">
      <c r="B7" s="139"/>
      <c r="C7" s="163" t="s">
        <v>120</v>
      </c>
      <c r="D7" s="34"/>
      <c r="E7" s="121"/>
      <c r="F7" s="121"/>
      <c r="G7" s="121"/>
      <c r="M7" s="75"/>
    </row>
    <row r="8" spans="1:13" ht="15">
      <c r="B8" s="139"/>
      <c r="C8" s="164" t="s">
        <v>119</v>
      </c>
      <c r="D8" s="34"/>
      <c r="E8" s="121"/>
      <c r="F8" s="121"/>
      <c r="G8" s="121"/>
      <c r="M8" s="75"/>
    </row>
    <row r="9" spans="1:13" ht="15">
      <c r="B9" s="139"/>
      <c r="C9" s="164" t="s">
        <v>104</v>
      </c>
      <c r="D9" s="34"/>
      <c r="E9" s="121"/>
      <c r="F9" s="121"/>
      <c r="G9" s="121"/>
      <c r="M9" s="75"/>
    </row>
    <row r="10" spans="1:13" ht="15">
      <c r="B10" s="139"/>
      <c r="C10" s="165" t="s">
        <v>89</v>
      </c>
      <c r="D10" s="34"/>
      <c r="E10" s="121"/>
      <c r="F10" s="121"/>
      <c r="G10" s="121"/>
      <c r="M10" s="75"/>
    </row>
    <row r="11" spans="1:13">
      <c r="B11" s="139"/>
      <c r="C11" s="136"/>
      <c r="D11" s="135"/>
      <c r="E11" s="121"/>
      <c r="F11" s="121"/>
      <c r="G11" s="121"/>
    </row>
    <row r="12" spans="1:13">
      <c r="B12" s="139" t="s">
        <v>117</v>
      </c>
      <c r="C12" s="136"/>
      <c r="D12" s="135"/>
      <c r="E12" s="121"/>
      <c r="F12" s="121"/>
      <c r="G12" s="121"/>
    </row>
    <row r="13" spans="1:13" ht="15">
      <c r="B13" s="139"/>
      <c r="C13" s="163" t="s">
        <v>225</v>
      </c>
      <c r="D13" s="135"/>
      <c r="E13" s="34"/>
      <c r="F13" s="121"/>
      <c r="G13" s="121"/>
      <c r="L13" s="75"/>
    </row>
    <row r="14" spans="1:13" ht="15">
      <c r="B14" s="139"/>
      <c r="C14" s="166" t="s">
        <v>121</v>
      </c>
      <c r="D14" s="135"/>
      <c r="E14" s="34"/>
      <c r="F14" s="121"/>
      <c r="G14" s="121"/>
    </row>
    <row r="15" spans="1:13" ht="15">
      <c r="B15" s="139"/>
      <c r="C15" s="164" t="s">
        <v>177</v>
      </c>
      <c r="D15" s="135"/>
      <c r="E15" s="34"/>
      <c r="F15" s="121"/>
      <c r="G15" s="121"/>
    </row>
    <row r="16" spans="1:13" ht="15">
      <c r="B16" s="139"/>
      <c r="C16" s="164" t="s">
        <v>160</v>
      </c>
      <c r="D16" s="135"/>
      <c r="E16" s="34"/>
      <c r="F16" s="121"/>
      <c r="G16" s="121"/>
    </row>
    <row r="17" spans="2:7" ht="15">
      <c r="B17" s="139"/>
      <c r="C17" s="165" t="s">
        <v>89</v>
      </c>
      <c r="D17" s="135"/>
      <c r="E17" s="34"/>
      <c r="F17" s="121"/>
      <c r="G17" s="121"/>
    </row>
    <row r="18" spans="2:7">
      <c r="B18" s="139"/>
      <c r="C18" s="136"/>
      <c r="D18" s="135"/>
      <c r="E18" s="121"/>
      <c r="F18" s="121"/>
      <c r="G18" s="121"/>
    </row>
    <row r="19" spans="2:7">
      <c r="B19" s="145" t="s">
        <v>122</v>
      </c>
      <c r="C19" s="146"/>
      <c r="D19" s="240">
        <f>SUM(D7:D10)</f>
        <v>0</v>
      </c>
      <c r="E19" s="241">
        <f>SUM(E13:E17)</f>
        <v>0</v>
      </c>
      <c r="F19" s="241">
        <f>E19+D19</f>
        <v>0</v>
      </c>
      <c r="G19" s="241">
        <f>F19</f>
        <v>0</v>
      </c>
    </row>
    <row r="20" spans="2:7">
      <c r="B20" s="139"/>
      <c r="C20" s="136"/>
      <c r="D20" s="135"/>
      <c r="E20" s="121"/>
      <c r="F20" s="121"/>
      <c r="G20" s="121"/>
    </row>
    <row r="21" spans="2:7">
      <c r="B21" s="139" t="s">
        <v>118</v>
      </c>
      <c r="C21" s="136"/>
      <c r="D21" s="135"/>
      <c r="E21" s="121"/>
      <c r="F21" s="121"/>
      <c r="G21" s="121"/>
    </row>
    <row r="22" spans="2:7" ht="15">
      <c r="B22" s="139"/>
      <c r="C22" s="163" t="s">
        <v>175</v>
      </c>
      <c r="D22" s="135"/>
      <c r="E22" s="121"/>
      <c r="F22" s="121"/>
      <c r="G22" s="34"/>
    </row>
    <row r="23" spans="2:7" ht="15">
      <c r="B23" s="139"/>
      <c r="C23" s="164" t="s">
        <v>114</v>
      </c>
      <c r="D23" s="135"/>
      <c r="E23" s="121"/>
      <c r="F23" s="121"/>
      <c r="G23" s="34"/>
    </row>
    <row r="24" spans="2:7" ht="15">
      <c r="B24" s="139"/>
      <c r="C24" s="164" t="s">
        <v>115</v>
      </c>
      <c r="D24" s="135"/>
      <c r="E24" s="121"/>
      <c r="F24" s="121"/>
      <c r="G24" s="34"/>
    </row>
    <row r="25" spans="2:7" ht="15">
      <c r="B25" s="139"/>
      <c r="C25" s="165" t="s">
        <v>89</v>
      </c>
      <c r="D25" s="135"/>
      <c r="E25" s="121"/>
      <c r="F25" s="121"/>
      <c r="G25" s="34"/>
    </row>
    <row r="26" spans="2:7">
      <c r="B26" s="139"/>
      <c r="C26" s="136"/>
      <c r="D26" s="135"/>
      <c r="E26" s="121"/>
      <c r="F26" s="121"/>
      <c r="G26" s="121"/>
    </row>
    <row r="27" spans="2:7" ht="15" thickBot="1">
      <c r="B27" s="142" t="s">
        <v>125</v>
      </c>
      <c r="C27" s="143"/>
      <c r="D27" s="144"/>
      <c r="E27" s="144"/>
      <c r="F27" s="144"/>
      <c r="G27" s="242">
        <f>G19-G22-G23-G24</f>
        <v>0</v>
      </c>
    </row>
    <row r="28" spans="2:7" ht="13" thickTop="1"/>
  </sheetData>
  <customSheetViews>
    <customSheetView guid="{BB16745E-E3E9-4D12-A314-3661CF4E6073}" topLeftCell="A4">
      <selection activeCell="C14" sqref="C14"/>
      <pageSetup orientation="portrait"/>
    </customSheetView>
    <customSheetView guid="{12575920-EC91-E044-81F8-8A0388E12367}">
      <selection activeCell="I38" sqref="I38"/>
      <pageSetup orientation="portrait"/>
    </customSheetView>
  </customSheetView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5F87C"/>
    <pageSetUpPr fitToPage="1"/>
  </sheetPr>
  <dimension ref="A1:AC635"/>
  <sheetViews>
    <sheetView showGridLines="0" workbookViewId="0">
      <selection activeCell="B1" sqref="B1"/>
    </sheetView>
  </sheetViews>
  <sheetFormatPr baseColWidth="10" defaultColWidth="8.83203125" defaultRowHeight="13" x14ac:dyDescent="0"/>
  <cols>
    <col min="1" max="1" width="2.5" style="1" customWidth="1"/>
    <col min="2" max="2" width="10.6640625" style="1" customWidth="1"/>
    <col min="3" max="3" width="11.5" style="1" customWidth="1"/>
    <col min="4" max="4" width="5" style="1" customWidth="1"/>
    <col min="5" max="5" width="10.33203125" style="1" customWidth="1"/>
    <col min="6" max="6" width="7.6640625" style="1" customWidth="1"/>
    <col min="7" max="7" width="9.5" style="1" customWidth="1"/>
    <col min="8" max="8" width="8.33203125" style="1" customWidth="1"/>
    <col min="9" max="9" width="7.1640625" style="1" customWidth="1"/>
    <col min="10" max="10" width="10.5" style="1" customWidth="1"/>
    <col min="11" max="11" width="12.1640625" style="1" customWidth="1"/>
    <col min="12" max="12" width="15.5" style="1" customWidth="1"/>
    <col min="13" max="13" width="9.83203125" style="1" customWidth="1"/>
    <col min="14" max="14" width="13.5" style="1" customWidth="1"/>
    <col min="15" max="15" width="6.1640625" style="1" customWidth="1"/>
    <col min="16" max="16" width="10.33203125" style="1" customWidth="1"/>
    <col min="17" max="17" width="16.6640625" style="1" customWidth="1"/>
    <col min="18" max="22" width="8.83203125" style="1"/>
    <col min="23" max="23" width="10.1640625" style="1" bestFit="1" customWidth="1"/>
    <col min="24" max="24" width="12" style="1" bestFit="1" customWidth="1"/>
    <col min="25" max="26" width="11.33203125" style="1" bestFit="1" customWidth="1"/>
    <col min="27" max="27" width="11.33203125" bestFit="1" customWidth="1"/>
    <col min="257" max="257" width="2.5" customWidth="1"/>
    <col min="258" max="258" width="10.6640625" customWidth="1"/>
    <col min="259" max="259" width="11.5" customWidth="1"/>
    <col min="260" max="260" width="5" customWidth="1"/>
    <col min="261" max="261" width="10.33203125" customWidth="1"/>
    <col min="262" max="262" width="7.6640625" customWidth="1"/>
    <col min="263" max="263" width="9.5" customWidth="1"/>
    <col min="264" max="264" width="8.33203125" customWidth="1"/>
    <col min="265" max="265" width="7.1640625" customWidth="1"/>
    <col min="266" max="266" width="10.5" customWidth="1"/>
    <col min="267" max="267" width="12.1640625" customWidth="1"/>
    <col min="268" max="268" width="15.5" customWidth="1"/>
    <col min="269" max="269" width="9.83203125" customWidth="1"/>
    <col min="270" max="270" width="13.5" customWidth="1"/>
    <col min="271" max="271" width="6.1640625" customWidth="1"/>
    <col min="272" max="272" width="10.33203125" customWidth="1"/>
    <col min="273" max="273" width="16.6640625" customWidth="1"/>
    <col min="279" max="279" width="10.1640625" bestFit="1" customWidth="1"/>
    <col min="280" max="280" width="12" bestFit="1" customWidth="1"/>
    <col min="281" max="283" width="11.33203125" bestFit="1" customWidth="1"/>
    <col min="513" max="513" width="2.5" customWidth="1"/>
    <col min="514" max="514" width="10.6640625" customWidth="1"/>
    <col min="515" max="515" width="11.5" customWidth="1"/>
    <col min="516" max="516" width="5" customWidth="1"/>
    <col min="517" max="517" width="10.33203125" customWidth="1"/>
    <col min="518" max="518" width="7.6640625" customWidth="1"/>
    <col min="519" max="519" width="9.5" customWidth="1"/>
    <col min="520" max="520" width="8.33203125" customWidth="1"/>
    <col min="521" max="521" width="7.1640625" customWidth="1"/>
    <col min="522" max="522" width="10.5" customWidth="1"/>
    <col min="523" max="523" width="12.1640625" customWidth="1"/>
    <col min="524" max="524" width="15.5" customWidth="1"/>
    <col min="525" max="525" width="9.83203125" customWidth="1"/>
    <col min="526" max="526" width="13.5" customWidth="1"/>
    <col min="527" max="527" width="6.1640625" customWidth="1"/>
    <col min="528" max="528" width="10.33203125" customWidth="1"/>
    <col min="529" max="529" width="16.6640625" customWidth="1"/>
    <col min="535" max="535" width="10.1640625" bestFit="1" customWidth="1"/>
    <col min="536" max="536" width="12" bestFit="1" customWidth="1"/>
    <col min="537" max="539" width="11.33203125" bestFit="1" customWidth="1"/>
    <col min="769" max="769" width="2.5" customWidth="1"/>
    <col min="770" max="770" width="10.6640625" customWidth="1"/>
    <col min="771" max="771" width="11.5" customWidth="1"/>
    <col min="772" max="772" width="5" customWidth="1"/>
    <col min="773" max="773" width="10.33203125" customWidth="1"/>
    <col min="774" max="774" width="7.6640625" customWidth="1"/>
    <col min="775" max="775" width="9.5" customWidth="1"/>
    <col min="776" max="776" width="8.33203125" customWidth="1"/>
    <col min="777" max="777" width="7.1640625" customWidth="1"/>
    <col min="778" max="778" width="10.5" customWidth="1"/>
    <col min="779" max="779" width="12.1640625" customWidth="1"/>
    <col min="780" max="780" width="15.5" customWidth="1"/>
    <col min="781" max="781" width="9.83203125" customWidth="1"/>
    <col min="782" max="782" width="13.5" customWidth="1"/>
    <col min="783" max="783" width="6.1640625" customWidth="1"/>
    <col min="784" max="784" width="10.33203125" customWidth="1"/>
    <col min="785" max="785" width="16.6640625" customWidth="1"/>
    <col min="791" max="791" width="10.1640625" bestFit="1" customWidth="1"/>
    <col min="792" max="792" width="12" bestFit="1" customWidth="1"/>
    <col min="793" max="795" width="11.33203125" bestFit="1" customWidth="1"/>
    <col min="1025" max="1025" width="2.5" customWidth="1"/>
    <col min="1026" max="1026" width="10.6640625" customWidth="1"/>
    <col min="1027" max="1027" width="11.5" customWidth="1"/>
    <col min="1028" max="1028" width="5" customWidth="1"/>
    <col min="1029" max="1029" width="10.33203125" customWidth="1"/>
    <col min="1030" max="1030" width="7.6640625" customWidth="1"/>
    <col min="1031" max="1031" width="9.5" customWidth="1"/>
    <col min="1032" max="1032" width="8.33203125" customWidth="1"/>
    <col min="1033" max="1033" width="7.1640625" customWidth="1"/>
    <col min="1034" max="1034" width="10.5" customWidth="1"/>
    <col min="1035" max="1035" width="12.1640625" customWidth="1"/>
    <col min="1036" max="1036" width="15.5" customWidth="1"/>
    <col min="1037" max="1037" width="9.83203125" customWidth="1"/>
    <col min="1038" max="1038" width="13.5" customWidth="1"/>
    <col min="1039" max="1039" width="6.1640625" customWidth="1"/>
    <col min="1040" max="1040" width="10.33203125" customWidth="1"/>
    <col min="1041" max="1041" width="16.6640625" customWidth="1"/>
    <col min="1047" max="1047" width="10.1640625" bestFit="1" customWidth="1"/>
    <col min="1048" max="1048" width="12" bestFit="1" customWidth="1"/>
    <col min="1049" max="1051" width="11.33203125" bestFit="1" customWidth="1"/>
    <col min="1281" max="1281" width="2.5" customWidth="1"/>
    <col min="1282" max="1282" width="10.6640625" customWidth="1"/>
    <col min="1283" max="1283" width="11.5" customWidth="1"/>
    <col min="1284" max="1284" width="5" customWidth="1"/>
    <col min="1285" max="1285" width="10.33203125" customWidth="1"/>
    <col min="1286" max="1286" width="7.6640625" customWidth="1"/>
    <col min="1287" max="1287" width="9.5" customWidth="1"/>
    <col min="1288" max="1288" width="8.33203125" customWidth="1"/>
    <col min="1289" max="1289" width="7.1640625" customWidth="1"/>
    <col min="1290" max="1290" width="10.5" customWidth="1"/>
    <col min="1291" max="1291" width="12.1640625" customWidth="1"/>
    <col min="1292" max="1292" width="15.5" customWidth="1"/>
    <col min="1293" max="1293" width="9.83203125" customWidth="1"/>
    <col min="1294" max="1294" width="13.5" customWidth="1"/>
    <col min="1295" max="1295" width="6.1640625" customWidth="1"/>
    <col min="1296" max="1296" width="10.33203125" customWidth="1"/>
    <col min="1297" max="1297" width="16.6640625" customWidth="1"/>
    <col min="1303" max="1303" width="10.1640625" bestFit="1" customWidth="1"/>
    <col min="1304" max="1304" width="12" bestFit="1" customWidth="1"/>
    <col min="1305" max="1307" width="11.33203125" bestFit="1" customWidth="1"/>
    <col min="1537" max="1537" width="2.5" customWidth="1"/>
    <col min="1538" max="1538" width="10.6640625" customWidth="1"/>
    <col min="1539" max="1539" width="11.5" customWidth="1"/>
    <col min="1540" max="1540" width="5" customWidth="1"/>
    <col min="1541" max="1541" width="10.33203125" customWidth="1"/>
    <col min="1542" max="1542" width="7.6640625" customWidth="1"/>
    <col min="1543" max="1543" width="9.5" customWidth="1"/>
    <col min="1544" max="1544" width="8.33203125" customWidth="1"/>
    <col min="1545" max="1545" width="7.1640625" customWidth="1"/>
    <col min="1546" max="1546" width="10.5" customWidth="1"/>
    <col min="1547" max="1547" width="12.1640625" customWidth="1"/>
    <col min="1548" max="1548" width="15.5" customWidth="1"/>
    <col min="1549" max="1549" width="9.83203125" customWidth="1"/>
    <col min="1550" max="1550" width="13.5" customWidth="1"/>
    <col min="1551" max="1551" width="6.1640625" customWidth="1"/>
    <col min="1552" max="1552" width="10.33203125" customWidth="1"/>
    <col min="1553" max="1553" width="16.6640625" customWidth="1"/>
    <col min="1559" max="1559" width="10.1640625" bestFit="1" customWidth="1"/>
    <col min="1560" max="1560" width="12" bestFit="1" customWidth="1"/>
    <col min="1561" max="1563" width="11.33203125" bestFit="1" customWidth="1"/>
    <col min="1793" max="1793" width="2.5" customWidth="1"/>
    <col min="1794" max="1794" width="10.6640625" customWidth="1"/>
    <col min="1795" max="1795" width="11.5" customWidth="1"/>
    <col min="1796" max="1796" width="5" customWidth="1"/>
    <col min="1797" max="1797" width="10.33203125" customWidth="1"/>
    <col min="1798" max="1798" width="7.6640625" customWidth="1"/>
    <col min="1799" max="1799" width="9.5" customWidth="1"/>
    <col min="1800" max="1800" width="8.33203125" customWidth="1"/>
    <col min="1801" max="1801" width="7.1640625" customWidth="1"/>
    <col min="1802" max="1802" width="10.5" customWidth="1"/>
    <col min="1803" max="1803" width="12.1640625" customWidth="1"/>
    <col min="1804" max="1804" width="15.5" customWidth="1"/>
    <col min="1805" max="1805" width="9.83203125" customWidth="1"/>
    <col min="1806" max="1806" width="13.5" customWidth="1"/>
    <col min="1807" max="1807" width="6.1640625" customWidth="1"/>
    <col min="1808" max="1808" width="10.33203125" customWidth="1"/>
    <col min="1809" max="1809" width="16.6640625" customWidth="1"/>
    <col min="1815" max="1815" width="10.1640625" bestFit="1" customWidth="1"/>
    <col min="1816" max="1816" width="12" bestFit="1" customWidth="1"/>
    <col min="1817" max="1819" width="11.33203125" bestFit="1" customWidth="1"/>
    <col min="2049" max="2049" width="2.5" customWidth="1"/>
    <col min="2050" max="2050" width="10.6640625" customWidth="1"/>
    <col min="2051" max="2051" width="11.5" customWidth="1"/>
    <col min="2052" max="2052" width="5" customWidth="1"/>
    <col min="2053" max="2053" width="10.33203125" customWidth="1"/>
    <col min="2054" max="2054" width="7.6640625" customWidth="1"/>
    <col min="2055" max="2055" width="9.5" customWidth="1"/>
    <col min="2056" max="2056" width="8.33203125" customWidth="1"/>
    <col min="2057" max="2057" width="7.1640625" customWidth="1"/>
    <col min="2058" max="2058" width="10.5" customWidth="1"/>
    <col min="2059" max="2059" width="12.1640625" customWidth="1"/>
    <col min="2060" max="2060" width="15.5" customWidth="1"/>
    <col min="2061" max="2061" width="9.83203125" customWidth="1"/>
    <col min="2062" max="2062" width="13.5" customWidth="1"/>
    <col min="2063" max="2063" width="6.1640625" customWidth="1"/>
    <col min="2064" max="2064" width="10.33203125" customWidth="1"/>
    <col min="2065" max="2065" width="16.6640625" customWidth="1"/>
    <col min="2071" max="2071" width="10.1640625" bestFit="1" customWidth="1"/>
    <col min="2072" max="2072" width="12" bestFit="1" customWidth="1"/>
    <col min="2073" max="2075" width="11.33203125" bestFit="1" customWidth="1"/>
    <col min="2305" max="2305" width="2.5" customWidth="1"/>
    <col min="2306" max="2306" width="10.6640625" customWidth="1"/>
    <col min="2307" max="2307" width="11.5" customWidth="1"/>
    <col min="2308" max="2308" width="5" customWidth="1"/>
    <col min="2309" max="2309" width="10.33203125" customWidth="1"/>
    <col min="2310" max="2310" width="7.6640625" customWidth="1"/>
    <col min="2311" max="2311" width="9.5" customWidth="1"/>
    <col min="2312" max="2312" width="8.33203125" customWidth="1"/>
    <col min="2313" max="2313" width="7.1640625" customWidth="1"/>
    <col min="2314" max="2314" width="10.5" customWidth="1"/>
    <col min="2315" max="2315" width="12.1640625" customWidth="1"/>
    <col min="2316" max="2316" width="15.5" customWidth="1"/>
    <col min="2317" max="2317" width="9.83203125" customWidth="1"/>
    <col min="2318" max="2318" width="13.5" customWidth="1"/>
    <col min="2319" max="2319" width="6.1640625" customWidth="1"/>
    <col min="2320" max="2320" width="10.33203125" customWidth="1"/>
    <col min="2321" max="2321" width="16.6640625" customWidth="1"/>
    <col min="2327" max="2327" width="10.1640625" bestFit="1" customWidth="1"/>
    <col min="2328" max="2328" width="12" bestFit="1" customWidth="1"/>
    <col min="2329" max="2331" width="11.33203125" bestFit="1" customWidth="1"/>
    <col min="2561" max="2561" width="2.5" customWidth="1"/>
    <col min="2562" max="2562" width="10.6640625" customWidth="1"/>
    <col min="2563" max="2563" width="11.5" customWidth="1"/>
    <col min="2564" max="2564" width="5" customWidth="1"/>
    <col min="2565" max="2565" width="10.33203125" customWidth="1"/>
    <col min="2566" max="2566" width="7.6640625" customWidth="1"/>
    <col min="2567" max="2567" width="9.5" customWidth="1"/>
    <col min="2568" max="2568" width="8.33203125" customWidth="1"/>
    <col min="2569" max="2569" width="7.1640625" customWidth="1"/>
    <col min="2570" max="2570" width="10.5" customWidth="1"/>
    <col min="2571" max="2571" width="12.1640625" customWidth="1"/>
    <col min="2572" max="2572" width="15.5" customWidth="1"/>
    <col min="2573" max="2573" width="9.83203125" customWidth="1"/>
    <col min="2574" max="2574" width="13.5" customWidth="1"/>
    <col min="2575" max="2575" width="6.1640625" customWidth="1"/>
    <col min="2576" max="2576" width="10.33203125" customWidth="1"/>
    <col min="2577" max="2577" width="16.6640625" customWidth="1"/>
    <col min="2583" max="2583" width="10.1640625" bestFit="1" customWidth="1"/>
    <col min="2584" max="2584" width="12" bestFit="1" customWidth="1"/>
    <col min="2585" max="2587" width="11.33203125" bestFit="1" customWidth="1"/>
    <col min="2817" max="2817" width="2.5" customWidth="1"/>
    <col min="2818" max="2818" width="10.6640625" customWidth="1"/>
    <col min="2819" max="2819" width="11.5" customWidth="1"/>
    <col min="2820" max="2820" width="5" customWidth="1"/>
    <col min="2821" max="2821" width="10.33203125" customWidth="1"/>
    <col min="2822" max="2822" width="7.6640625" customWidth="1"/>
    <col min="2823" max="2823" width="9.5" customWidth="1"/>
    <col min="2824" max="2824" width="8.33203125" customWidth="1"/>
    <col min="2825" max="2825" width="7.1640625" customWidth="1"/>
    <col min="2826" max="2826" width="10.5" customWidth="1"/>
    <col min="2827" max="2827" width="12.1640625" customWidth="1"/>
    <col min="2828" max="2828" width="15.5" customWidth="1"/>
    <col min="2829" max="2829" width="9.83203125" customWidth="1"/>
    <col min="2830" max="2830" width="13.5" customWidth="1"/>
    <col min="2831" max="2831" width="6.1640625" customWidth="1"/>
    <col min="2832" max="2832" width="10.33203125" customWidth="1"/>
    <col min="2833" max="2833" width="16.6640625" customWidth="1"/>
    <col min="2839" max="2839" width="10.1640625" bestFit="1" customWidth="1"/>
    <col min="2840" max="2840" width="12" bestFit="1" customWidth="1"/>
    <col min="2841" max="2843" width="11.33203125" bestFit="1" customWidth="1"/>
    <col min="3073" max="3073" width="2.5" customWidth="1"/>
    <col min="3074" max="3074" width="10.6640625" customWidth="1"/>
    <col min="3075" max="3075" width="11.5" customWidth="1"/>
    <col min="3076" max="3076" width="5" customWidth="1"/>
    <col min="3077" max="3077" width="10.33203125" customWidth="1"/>
    <col min="3078" max="3078" width="7.6640625" customWidth="1"/>
    <col min="3079" max="3079" width="9.5" customWidth="1"/>
    <col min="3080" max="3080" width="8.33203125" customWidth="1"/>
    <col min="3081" max="3081" width="7.1640625" customWidth="1"/>
    <col min="3082" max="3082" width="10.5" customWidth="1"/>
    <col min="3083" max="3083" width="12.1640625" customWidth="1"/>
    <col min="3084" max="3084" width="15.5" customWidth="1"/>
    <col min="3085" max="3085" width="9.83203125" customWidth="1"/>
    <col min="3086" max="3086" width="13.5" customWidth="1"/>
    <col min="3087" max="3087" width="6.1640625" customWidth="1"/>
    <col min="3088" max="3088" width="10.33203125" customWidth="1"/>
    <col min="3089" max="3089" width="16.6640625" customWidth="1"/>
    <col min="3095" max="3095" width="10.1640625" bestFit="1" customWidth="1"/>
    <col min="3096" max="3096" width="12" bestFit="1" customWidth="1"/>
    <col min="3097" max="3099" width="11.33203125" bestFit="1" customWidth="1"/>
    <col min="3329" max="3329" width="2.5" customWidth="1"/>
    <col min="3330" max="3330" width="10.6640625" customWidth="1"/>
    <col min="3331" max="3331" width="11.5" customWidth="1"/>
    <col min="3332" max="3332" width="5" customWidth="1"/>
    <col min="3333" max="3333" width="10.33203125" customWidth="1"/>
    <col min="3334" max="3334" width="7.6640625" customWidth="1"/>
    <col min="3335" max="3335" width="9.5" customWidth="1"/>
    <col min="3336" max="3336" width="8.33203125" customWidth="1"/>
    <col min="3337" max="3337" width="7.1640625" customWidth="1"/>
    <col min="3338" max="3338" width="10.5" customWidth="1"/>
    <col min="3339" max="3339" width="12.1640625" customWidth="1"/>
    <col min="3340" max="3340" width="15.5" customWidth="1"/>
    <col min="3341" max="3341" width="9.83203125" customWidth="1"/>
    <col min="3342" max="3342" width="13.5" customWidth="1"/>
    <col min="3343" max="3343" width="6.1640625" customWidth="1"/>
    <col min="3344" max="3344" width="10.33203125" customWidth="1"/>
    <col min="3345" max="3345" width="16.6640625" customWidth="1"/>
    <col min="3351" max="3351" width="10.1640625" bestFit="1" customWidth="1"/>
    <col min="3352" max="3352" width="12" bestFit="1" customWidth="1"/>
    <col min="3353" max="3355" width="11.33203125" bestFit="1" customWidth="1"/>
    <col min="3585" max="3585" width="2.5" customWidth="1"/>
    <col min="3586" max="3586" width="10.6640625" customWidth="1"/>
    <col min="3587" max="3587" width="11.5" customWidth="1"/>
    <col min="3588" max="3588" width="5" customWidth="1"/>
    <col min="3589" max="3589" width="10.33203125" customWidth="1"/>
    <col min="3590" max="3590" width="7.6640625" customWidth="1"/>
    <col min="3591" max="3591" width="9.5" customWidth="1"/>
    <col min="3592" max="3592" width="8.33203125" customWidth="1"/>
    <col min="3593" max="3593" width="7.1640625" customWidth="1"/>
    <col min="3594" max="3594" width="10.5" customWidth="1"/>
    <col min="3595" max="3595" width="12.1640625" customWidth="1"/>
    <col min="3596" max="3596" width="15.5" customWidth="1"/>
    <col min="3597" max="3597" width="9.83203125" customWidth="1"/>
    <col min="3598" max="3598" width="13.5" customWidth="1"/>
    <col min="3599" max="3599" width="6.1640625" customWidth="1"/>
    <col min="3600" max="3600" width="10.33203125" customWidth="1"/>
    <col min="3601" max="3601" width="16.6640625" customWidth="1"/>
    <col min="3607" max="3607" width="10.1640625" bestFit="1" customWidth="1"/>
    <col min="3608" max="3608" width="12" bestFit="1" customWidth="1"/>
    <col min="3609" max="3611" width="11.33203125" bestFit="1" customWidth="1"/>
    <col min="3841" max="3841" width="2.5" customWidth="1"/>
    <col min="3842" max="3842" width="10.6640625" customWidth="1"/>
    <col min="3843" max="3843" width="11.5" customWidth="1"/>
    <col min="3844" max="3844" width="5" customWidth="1"/>
    <col min="3845" max="3845" width="10.33203125" customWidth="1"/>
    <col min="3846" max="3846" width="7.6640625" customWidth="1"/>
    <col min="3847" max="3847" width="9.5" customWidth="1"/>
    <col min="3848" max="3848" width="8.33203125" customWidth="1"/>
    <col min="3849" max="3849" width="7.1640625" customWidth="1"/>
    <col min="3850" max="3850" width="10.5" customWidth="1"/>
    <col min="3851" max="3851" width="12.1640625" customWidth="1"/>
    <col min="3852" max="3852" width="15.5" customWidth="1"/>
    <col min="3853" max="3853" width="9.83203125" customWidth="1"/>
    <col min="3854" max="3854" width="13.5" customWidth="1"/>
    <col min="3855" max="3855" width="6.1640625" customWidth="1"/>
    <col min="3856" max="3856" width="10.33203125" customWidth="1"/>
    <col min="3857" max="3857" width="16.6640625" customWidth="1"/>
    <col min="3863" max="3863" width="10.1640625" bestFit="1" customWidth="1"/>
    <col min="3864" max="3864" width="12" bestFit="1" customWidth="1"/>
    <col min="3865" max="3867" width="11.33203125" bestFit="1" customWidth="1"/>
    <col min="4097" max="4097" width="2.5" customWidth="1"/>
    <col min="4098" max="4098" width="10.6640625" customWidth="1"/>
    <col min="4099" max="4099" width="11.5" customWidth="1"/>
    <col min="4100" max="4100" width="5" customWidth="1"/>
    <col min="4101" max="4101" width="10.33203125" customWidth="1"/>
    <col min="4102" max="4102" width="7.6640625" customWidth="1"/>
    <col min="4103" max="4103" width="9.5" customWidth="1"/>
    <col min="4104" max="4104" width="8.33203125" customWidth="1"/>
    <col min="4105" max="4105" width="7.1640625" customWidth="1"/>
    <col min="4106" max="4106" width="10.5" customWidth="1"/>
    <col min="4107" max="4107" width="12.1640625" customWidth="1"/>
    <col min="4108" max="4108" width="15.5" customWidth="1"/>
    <col min="4109" max="4109" width="9.83203125" customWidth="1"/>
    <col min="4110" max="4110" width="13.5" customWidth="1"/>
    <col min="4111" max="4111" width="6.1640625" customWidth="1"/>
    <col min="4112" max="4112" width="10.33203125" customWidth="1"/>
    <col min="4113" max="4113" width="16.6640625" customWidth="1"/>
    <col min="4119" max="4119" width="10.1640625" bestFit="1" customWidth="1"/>
    <col min="4120" max="4120" width="12" bestFit="1" customWidth="1"/>
    <col min="4121" max="4123" width="11.33203125" bestFit="1" customWidth="1"/>
    <col min="4353" max="4353" width="2.5" customWidth="1"/>
    <col min="4354" max="4354" width="10.6640625" customWidth="1"/>
    <col min="4355" max="4355" width="11.5" customWidth="1"/>
    <col min="4356" max="4356" width="5" customWidth="1"/>
    <col min="4357" max="4357" width="10.33203125" customWidth="1"/>
    <col min="4358" max="4358" width="7.6640625" customWidth="1"/>
    <col min="4359" max="4359" width="9.5" customWidth="1"/>
    <col min="4360" max="4360" width="8.33203125" customWidth="1"/>
    <col min="4361" max="4361" width="7.1640625" customWidth="1"/>
    <col min="4362" max="4362" width="10.5" customWidth="1"/>
    <col min="4363" max="4363" width="12.1640625" customWidth="1"/>
    <col min="4364" max="4364" width="15.5" customWidth="1"/>
    <col min="4365" max="4365" width="9.83203125" customWidth="1"/>
    <col min="4366" max="4366" width="13.5" customWidth="1"/>
    <col min="4367" max="4367" width="6.1640625" customWidth="1"/>
    <col min="4368" max="4368" width="10.33203125" customWidth="1"/>
    <col min="4369" max="4369" width="16.6640625" customWidth="1"/>
    <col min="4375" max="4375" width="10.1640625" bestFit="1" customWidth="1"/>
    <col min="4376" max="4376" width="12" bestFit="1" customWidth="1"/>
    <col min="4377" max="4379" width="11.33203125" bestFit="1" customWidth="1"/>
    <col min="4609" max="4609" width="2.5" customWidth="1"/>
    <col min="4610" max="4610" width="10.6640625" customWidth="1"/>
    <col min="4611" max="4611" width="11.5" customWidth="1"/>
    <col min="4612" max="4612" width="5" customWidth="1"/>
    <col min="4613" max="4613" width="10.33203125" customWidth="1"/>
    <col min="4614" max="4614" width="7.6640625" customWidth="1"/>
    <col min="4615" max="4615" width="9.5" customWidth="1"/>
    <col min="4616" max="4616" width="8.33203125" customWidth="1"/>
    <col min="4617" max="4617" width="7.1640625" customWidth="1"/>
    <col min="4618" max="4618" width="10.5" customWidth="1"/>
    <col min="4619" max="4619" width="12.1640625" customWidth="1"/>
    <col min="4620" max="4620" width="15.5" customWidth="1"/>
    <col min="4621" max="4621" width="9.83203125" customWidth="1"/>
    <col min="4622" max="4622" width="13.5" customWidth="1"/>
    <col min="4623" max="4623" width="6.1640625" customWidth="1"/>
    <col min="4624" max="4624" width="10.33203125" customWidth="1"/>
    <col min="4625" max="4625" width="16.6640625" customWidth="1"/>
    <col min="4631" max="4631" width="10.1640625" bestFit="1" customWidth="1"/>
    <col min="4632" max="4632" width="12" bestFit="1" customWidth="1"/>
    <col min="4633" max="4635" width="11.33203125" bestFit="1" customWidth="1"/>
    <col min="4865" max="4865" width="2.5" customWidth="1"/>
    <col min="4866" max="4866" width="10.6640625" customWidth="1"/>
    <col min="4867" max="4867" width="11.5" customWidth="1"/>
    <col min="4868" max="4868" width="5" customWidth="1"/>
    <col min="4869" max="4869" width="10.33203125" customWidth="1"/>
    <col min="4870" max="4870" width="7.6640625" customWidth="1"/>
    <col min="4871" max="4871" width="9.5" customWidth="1"/>
    <col min="4872" max="4872" width="8.33203125" customWidth="1"/>
    <col min="4873" max="4873" width="7.1640625" customWidth="1"/>
    <col min="4874" max="4874" width="10.5" customWidth="1"/>
    <col min="4875" max="4875" width="12.1640625" customWidth="1"/>
    <col min="4876" max="4876" width="15.5" customWidth="1"/>
    <col min="4877" max="4877" width="9.83203125" customWidth="1"/>
    <col min="4878" max="4878" width="13.5" customWidth="1"/>
    <col min="4879" max="4879" width="6.1640625" customWidth="1"/>
    <col min="4880" max="4880" width="10.33203125" customWidth="1"/>
    <col min="4881" max="4881" width="16.6640625" customWidth="1"/>
    <col min="4887" max="4887" width="10.1640625" bestFit="1" customWidth="1"/>
    <col min="4888" max="4888" width="12" bestFit="1" customWidth="1"/>
    <col min="4889" max="4891" width="11.33203125" bestFit="1" customWidth="1"/>
    <col min="5121" max="5121" width="2.5" customWidth="1"/>
    <col min="5122" max="5122" width="10.6640625" customWidth="1"/>
    <col min="5123" max="5123" width="11.5" customWidth="1"/>
    <col min="5124" max="5124" width="5" customWidth="1"/>
    <col min="5125" max="5125" width="10.33203125" customWidth="1"/>
    <col min="5126" max="5126" width="7.6640625" customWidth="1"/>
    <col min="5127" max="5127" width="9.5" customWidth="1"/>
    <col min="5128" max="5128" width="8.33203125" customWidth="1"/>
    <col min="5129" max="5129" width="7.1640625" customWidth="1"/>
    <col min="5130" max="5130" width="10.5" customWidth="1"/>
    <col min="5131" max="5131" width="12.1640625" customWidth="1"/>
    <col min="5132" max="5132" width="15.5" customWidth="1"/>
    <col min="5133" max="5133" width="9.83203125" customWidth="1"/>
    <col min="5134" max="5134" width="13.5" customWidth="1"/>
    <col min="5135" max="5135" width="6.1640625" customWidth="1"/>
    <col min="5136" max="5136" width="10.33203125" customWidth="1"/>
    <col min="5137" max="5137" width="16.6640625" customWidth="1"/>
    <col min="5143" max="5143" width="10.1640625" bestFit="1" customWidth="1"/>
    <col min="5144" max="5144" width="12" bestFit="1" customWidth="1"/>
    <col min="5145" max="5147" width="11.33203125" bestFit="1" customWidth="1"/>
    <col min="5377" max="5377" width="2.5" customWidth="1"/>
    <col min="5378" max="5378" width="10.6640625" customWidth="1"/>
    <col min="5379" max="5379" width="11.5" customWidth="1"/>
    <col min="5380" max="5380" width="5" customWidth="1"/>
    <col min="5381" max="5381" width="10.33203125" customWidth="1"/>
    <col min="5382" max="5382" width="7.6640625" customWidth="1"/>
    <col min="5383" max="5383" width="9.5" customWidth="1"/>
    <col min="5384" max="5384" width="8.33203125" customWidth="1"/>
    <col min="5385" max="5385" width="7.1640625" customWidth="1"/>
    <col min="5386" max="5386" width="10.5" customWidth="1"/>
    <col min="5387" max="5387" width="12.1640625" customWidth="1"/>
    <col min="5388" max="5388" width="15.5" customWidth="1"/>
    <col min="5389" max="5389" width="9.83203125" customWidth="1"/>
    <col min="5390" max="5390" width="13.5" customWidth="1"/>
    <col min="5391" max="5391" width="6.1640625" customWidth="1"/>
    <col min="5392" max="5392" width="10.33203125" customWidth="1"/>
    <col min="5393" max="5393" width="16.6640625" customWidth="1"/>
    <col min="5399" max="5399" width="10.1640625" bestFit="1" customWidth="1"/>
    <col min="5400" max="5400" width="12" bestFit="1" customWidth="1"/>
    <col min="5401" max="5403" width="11.33203125" bestFit="1" customWidth="1"/>
    <col min="5633" max="5633" width="2.5" customWidth="1"/>
    <col min="5634" max="5634" width="10.6640625" customWidth="1"/>
    <col min="5635" max="5635" width="11.5" customWidth="1"/>
    <col min="5636" max="5636" width="5" customWidth="1"/>
    <col min="5637" max="5637" width="10.33203125" customWidth="1"/>
    <col min="5638" max="5638" width="7.6640625" customWidth="1"/>
    <col min="5639" max="5639" width="9.5" customWidth="1"/>
    <col min="5640" max="5640" width="8.33203125" customWidth="1"/>
    <col min="5641" max="5641" width="7.1640625" customWidth="1"/>
    <col min="5642" max="5642" width="10.5" customWidth="1"/>
    <col min="5643" max="5643" width="12.1640625" customWidth="1"/>
    <col min="5644" max="5644" width="15.5" customWidth="1"/>
    <col min="5645" max="5645" width="9.83203125" customWidth="1"/>
    <col min="5646" max="5646" width="13.5" customWidth="1"/>
    <col min="5647" max="5647" width="6.1640625" customWidth="1"/>
    <col min="5648" max="5648" width="10.33203125" customWidth="1"/>
    <col min="5649" max="5649" width="16.6640625" customWidth="1"/>
    <col min="5655" max="5655" width="10.1640625" bestFit="1" customWidth="1"/>
    <col min="5656" max="5656" width="12" bestFit="1" customWidth="1"/>
    <col min="5657" max="5659" width="11.33203125" bestFit="1" customWidth="1"/>
    <col min="5889" max="5889" width="2.5" customWidth="1"/>
    <col min="5890" max="5890" width="10.6640625" customWidth="1"/>
    <col min="5891" max="5891" width="11.5" customWidth="1"/>
    <col min="5892" max="5892" width="5" customWidth="1"/>
    <col min="5893" max="5893" width="10.33203125" customWidth="1"/>
    <col min="5894" max="5894" width="7.6640625" customWidth="1"/>
    <col min="5895" max="5895" width="9.5" customWidth="1"/>
    <col min="5896" max="5896" width="8.33203125" customWidth="1"/>
    <col min="5897" max="5897" width="7.1640625" customWidth="1"/>
    <col min="5898" max="5898" width="10.5" customWidth="1"/>
    <col min="5899" max="5899" width="12.1640625" customWidth="1"/>
    <col min="5900" max="5900" width="15.5" customWidth="1"/>
    <col min="5901" max="5901" width="9.83203125" customWidth="1"/>
    <col min="5902" max="5902" width="13.5" customWidth="1"/>
    <col min="5903" max="5903" width="6.1640625" customWidth="1"/>
    <col min="5904" max="5904" width="10.33203125" customWidth="1"/>
    <col min="5905" max="5905" width="16.6640625" customWidth="1"/>
    <col min="5911" max="5911" width="10.1640625" bestFit="1" customWidth="1"/>
    <col min="5912" max="5912" width="12" bestFit="1" customWidth="1"/>
    <col min="5913" max="5915" width="11.33203125" bestFit="1" customWidth="1"/>
    <col min="6145" max="6145" width="2.5" customWidth="1"/>
    <col min="6146" max="6146" width="10.6640625" customWidth="1"/>
    <col min="6147" max="6147" width="11.5" customWidth="1"/>
    <col min="6148" max="6148" width="5" customWidth="1"/>
    <col min="6149" max="6149" width="10.33203125" customWidth="1"/>
    <col min="6150" max="6150" width="7.6640625" customWidth="1"/>
    <col min="6151" max="6151" width="9.5" customWidth="1"/>
    <col min="6152" max="6152" width="8.33203125" customWidth="1"/>
    <col min="6153" max="6153" width="7.1640625" customWidth="1"/>
    <col min="6154" max="6154" width="10.5" customWidth="1"/>
    <col min="6155" max="6155" width="12.1640625" customWidth="1"/>
    <col min="6156" max="6156" width="15.5" customWidth="1"/>
    <col min="6157" max="6157" width="9.83203125" customWidth="1"/>
    <col min="6158" max="6158" width="13.5" customWidth="1"/>
    <col min="6159" max="6159" width="6.1640625" customWidth="1"/>
    <col min="6160" max="6160" width="10.33203125" customWidth="1"/>
    <col min="6161" max="6161" width="16.6640625" customWidth="1"/>
    <col min="6167" max="6167" width="10.1640625" bestFit="1" customWidth="1"/>
    <col min="6168" max="6168" width="12" bestFit="1" customWidth="1"/>
    <col min="6169" max="6171" width="11.33203125" bestFit="1" customWidth="1"/>
    <col min="6401" max="6401" width="2.5" customWidth="1"/>
    <col min="6402" max="6402" width="10.6640625" customWidth="1"/>
    <col min="6403" max="6403" width="11.5" customWidth="1"/>
    <col min="6404" max="6404" width="5" customWidth="1"/>
    <col min="6405" max="6405" width="10.33203125" customWidth="1"/>
    <col min="6406" max="6406" width="7.6640625" customWidth="1"/>
    <col min="6407" max="6407" width="9.5" customWidth="1"/>
    <col min="6408" max="6408" width="8.33203125" customWidth="1"/>
    <col min="6409" max="6409" width="7.1640625" customWidth="1"/>
    <col min="6410" max="6410" width="10.5" customWidth="1"/>
    <col min="6411" max="6411" width="12.1640625" customWidth="1"/>
    <col min="6412" max="6412" width="15.5" customWidth="1"/>
    <col min="6413" max="6413" width="9.83203125" customWidth="1"/>
    <col min="6414" max="6414" width="13.5" customWidth="1"/>
    <col min="6415" max="6415" width="6.1640625" customWidth="1"/>
    <col min="6416" max="6416" width="10.33203125" customWidth="1"/>
    <col min="6417" max="6417" width="16.6640625" customWidth="1"/>
    <col min="6423" max="6423" width="10.1640625" bestFit="1" customWidth="1"/>
    <col min="6424" max="6424" width="12" bestFit="1" customWidth="1"/>
    <col min="6425" max="6427" width="11.33203125" bestFit="1" customWidth="1"/>
    <col min="6657" max="6657" width="2.5" customWidth="1"/>
    <col min="6658" max="6658" width="10.6640625" customWidth="1"/>
    <col min="6659" max="6659" width="11.5" customWidth="1"/>
    <col min="6660" max="6660" width="5" customWidth="1"/>
    <col min="6661" max="6661" width="10.33203125" customWidth="1"/>
    <col min="6662" max="6662" width="7.6640625" customWidth="1"/>
    <col min="6663" max="6663" width="9.5" customWidth="1"/>
    <col min="6664" max="6664" width="8.33203125" customWidth="1"/>
    <col min="6665" max="6665" width="7.1640625" customWidth="1"/>
    <col min="6666" max="6666" width="10.5" customWidth="1"/>
    <col min="6667" max="6667" width="12.1640625" customWidth="1"/>
    <col min="6668" max="6668" width="15.5" customWidth="1"/>
    <col min="6669" max="6669" width="9.83203125" customWidth="1"/>
    <col min="6670" max="6670" width="13.5" customWidth="1"/>
    <col min="6671" max="6671" width="6.1640625" customWidth="1"/>
    <col min="6672" max="6672" width="10.33203125" customWidth="1"/>
    <col min="6673" max="6673" width="16.6640625" customWidth="1"/>
    <col min="6679" max="6679" width="10.1640625" bestFit="1" customWidth="1"/>
    <col min="6680" max="6680" width="12" bestFit="1" customWidth="1"/>
    <col min="6681" max="6683" width="11.33203125" bestFit="1" customWidth="1"/>
    <col min="6913" max="6913" width="2.5" customWidth="1"/>
    <col min="6914" max="6914" width="10.6640625" customWidth="1"/>
    <col min="6915" max="6915" width="11.5" customWidth="1"/>
    <col min="6916" max="6916" width="5" customWidth="1"/>
    <col min="6917" max="6917" width="10.33203125" customWidth="1"/>
    <col min="6918" max="6918" width="7.6640625" customWidth="1"/>
    <col min="6919" max="6919" width="9.5" customWidth="1"/>
    <col min="6920" max="6920" width="8.33203125" customWidth="1"/>
    <col min="6921" max="6921" width="7.1640625" customWidth="1"/>
    <col min="6922" max="6922" width="10.5" customWidth="1"/>
    <col min="6923" max="6923" width="12.1640625" customWidth="1"/>
    <col min="6924" max="6924" width="15.5" customWidth="1"/>
    <col min="6925" max="6925" width="9.83203125" customWidth="1"/>
    <col min="6926" max="6926" width="13.5" customWidth="1"/>
    <col min="6927" max="6927" width="6.1640625" customWidth="1"/>
    <col min="6928" max="6928" width="10.33203125" customWidth="1"/>
    <col min="6929" max="6929" width="16.6640625" customWidth="1"/>
    <col min="6935" max="6935" width="10.1640625" bestFit="1" customWidth="1"/>
    <col min="6936" max="6936" width="12" bestFit="1" customWidth="1"/>
    <col min="6937" max="6939" width="11.33203125" bestFit="1" customWidth="1"/>
    <col min="7169" max="7169" width="2.5" customWidth="1"/>
    <col min="7170" max="7170" width="10.6640625" customWidth="1"/>
    <col min="7171" max="7171" width="11.5" customWidth="1"/>
    <col min="7172" max="7172" width="5" customWidth="1"/>
    <col min="7173" max="7173" width="10.33203125" customWidth="1"/>
    <col min="7174" max="7174" width="7.6640625" customWidth="1"/>
    <col min="7175" max="7175" width="9.5" customWidth="1"/>
    <col min="7176" max="7176" width="8.33203125" customWidth="1"/>
    <col min="7177" max="7177" width="7.1640625" customWidth="1"/>
    <col min="7178" max="7178" width="10.5" customWidth="1"/>
    <col min="7179" max="7179" width="12.1640625" customWidth="1"/>
    <col min="7180" max="7180" width="15.5" customWidth="1"/>
    <col min="7181" max="7181" width="9.83203125" customWidth="1"/>
    <col min="7182" max="7182" width="13.5" customWidth="1"/>
    <col min="7183" max="7183" width="6.1640625" customWidth="1"/>
    <col min="7184" max="7184" width="10.33203125" customWidth="1"/>
    <col min="7185" max="7185" width="16.6640625" customWidth="1"/>
    <col min="7191" max="7191" width="10.1640625" bestFit="1" customWidth="1"/>
    <col min="7192" max="7192" width="12" bestFit="1" customWidth="1"/>
    <col min="7193" max="7195" width="11.33203125" bestFit="1" customWidth="1"/>
    <col min="7425" max="7425" width="2.5" customWidth="1"/>
    <col min="7426" max="7426" width="10.6640625" customWidth="1"/>
    <col min="7427" max="7427" width="11.5" customWidth="1"/>
    <col min="7428" max="7428" width="5" customWidth="1"/>
    <col min="7429" max="7429" width="10.33203125" customWidth="1"/>
    <col min="7430" max="7430" width="7.6640625" customWidth="1"/>
    <col min="7431" max="7431" width="9.5" customWidth="1"/>
    <col min="7432" max="7432" width="8.33203125" customWidth="1"/>
    <col min="7433" max="7433" width="7.1640625" customWidth="1"/>
    <col min="7434" max="7434" width="10.5" customWidth="1"/>
    <col min="7435" max="7435" width="12.1640625" customWidth="1"/>
    <col min="7436" max="7436" width="15.5" customWidth="1"/>
    <col min="7437" max="7437" width="9.83203125" customWidth="1"/>
    <col min="7438" max="7438" width="13.5" customWidth="1"/>
    <col min="7439" max="7439" width="6.1640625" customWidth="1"/>
    <col min="7440" max="7440" width="10.33203125" customWidth="1"/>
    <col min="7441" max="7441" width="16.6640625" customWidth="1"/>
    <col min="7447" max="7447" width="10.1640625" bestFit="1" customWidth="1"/>
    <col min="7448" max="7448" width="12" bestFit="1" customWidth="1"/>
    <col min="7449" max="7451" width="11.33203125" bestFit="1" customWidth="1"/>
    <col min="7681" max="7681" width="2.5" customWidth="1"/>
    <col min="7682" max="7682" width="10.6640625" customWidth="1"/>
    <col min="7683" max="7683" width="11.5" customWidth="1"/>
    <col min="7684" max="7684" width="5" customWidth="1"/>
    <col min="7685" max="7685" width="10.33203125" customWidth="1"/>
    <col min="7686" max="7686" width="7.6640625" customWidth="1"/>
    <col min="7687" max="7687" width="9.5" customWidth="1"/>
    <col min="7688" max="7688" width="8.33203125" customWidth="1"/>
    <col min="7689" max="7689" width="7.1640625" customWidth="1"/>
    <col min="7690" max="7690" width="10.5" customWidth="1"/>
    <col min="7691" max="7691" width="12.1640625" customWidth="1"/>
    <col min="7692" max="7692" width="15.5" customWidth="1"/>
    <col min="7693" max="7693" width="9.83203125" customWidth="1"/>
    <col min="7694" max="7694" width="13.5" customWidth="1"/>
    <col min="7695" max="7695" width="6.1640625" customWidth="1"/>
    <col min="7696" max="7696" width="10.33203125" customWidth="1"/>
    <col min="7697" max="7697" width="16.6640625" customWidth="1"/>
    <col min="7703" max="7703" width="10.1640625" bestFit="1" customWidth="1"/>
    <col min="7704" max="7704" width="12" bestFit="1" customWidth="1"/>
    <col min="7705" max="7707" width="11.33203125" bestFit="1" customWidth="1"/>
    <col min="7937" max="7937" width="2.5" customWidth="1"/>
    <col min="7938" max="7938" width="10.6640625" customWidth="1"/>
    <col min="7939" max="7939" width="11.5" customWidth="1"/>
    <col min="7940" max="7940" width="5" customWidth="1"/>
    <col min="7941" max="7941" width="10.33203125" customWidth="1"/>
    <col min="7942" max="7942" width="7.6640625" customWidth="1"/>
    <col min="7943" max="7943" width="9.5" customWidth="1"/>
    <col min="7944" max="7944" width="8.33203125" customWidth="1"/>
    <col min="7945" max="7945" width="7.1640625" customWidth="1"/>
    <col min="7946" max="7946" width="10.5" customWidth="1"/>
    <col min="7947" max="7947" width="12.1640625" customWidth="1"/>
    <col min="7948" max="7948" width="15.5" customWidth="1"/>
    <col min="7949" max="7949" width="9.83203125" customWidth="1"/>
    <col min="7950" max="7950" width="13.5" customWidth="1"/>
    <col min="7951" max="7951" width="6.1640625" customWidth="1"/>
    <col min="7952" max="7952" width="10.33203125" customWidth="1"/>
    <col min="7953" max="7953" width="16.6640625" customWidth="1"/>
    <col min="7959" max="7959" width="10.1640625" bestFit="1" customWidth="1"/>
    <col min="7960" max="7960" width="12" bestFit="1" customWidth="1"/>
    <col min="7961" max="7963" width="11.33203125" bestFit="1" customWidth="1"/>
    <col min="8193" max="8193" width="2.5" customWidth="1"/>
    <col min="8194" max="8194" width="10.6640625" customWidth="1"/>
    <col min="8195" max="8195" width="11.5" customWidth="1"/>
    <col min="8196" max="8196" width="5" customWidth="1"/>
    <col min="8197" max="8197" width="10.33203125" customWidth="1"/>
    <col min="8198" max="8198" width="7.6640625" customWidth="1"/>
    <col min="8199" max="8199" width="9.5" customWidth="1"/>
    <col min="8200" max="8200" width="8.33203125" customWidth="1"/>
    <col min="8201" max="8201" width="7.1640625" customWidth="1"/>
    <col min="8202" max="8202" width="10.5" customWidth="1"/>
    <col min="8203" max="8203" width="12.1640625" customWidth="1"/>
    <col min="8204" max="8204" width="15.5" customWidth="1"/>
    <col min="8205" max="8205" width="9.83203125" customWidth="1"/>
    <col min="8206" max="8206" width="13.5" customWidth="1"/>
    <col min="8207" max="8207" width="6.1640625" customWidth="1"/>
    <col min="8208" max="8208" width="10.33203125" customWidth="1"/>
    <col min="8209" max="8209" width="16.6640625" customWidth="1"/>
    <col min="8215" max="8215" width="10.1640625" bestFit="1" customWidth="1"/>
    <col min="8216" max="8216" width="12" bestFit="1" customWidth="1"/>
    <col min="8217" max="8219" width="11.33203125" bestFit="1" customWidth="1"/>
    <col min="8449" max="8449" width="2.5" customWidth="1"/>
    <col min="8450" max="8450" width="10.6640625" customWidth="1"/>
    <col min="8451" max="8451" width="11.5" customWidth="1"/>
    <col min="8452" max="8452" width="5" customWidth="1"/>
    <col min="8453" max="8453" width="10.33203125" customWidth="1"/>
    <col min="8454" max="8454" width="7.6640625" customWidth="1"/>
    <col min="8455" max="8455" width="9.5" customWidth="1"/>
    <col min="8456" max="8456" width="8.33203125" customWidth="1"/>
    <col min="8457" max="8457" width="7.1640625" customWidth="1"/>
    <col min="8458" max="8458" width="10.5" customWidth="1"/>
    <col min="8459" max="8459" width="12.1640625" customWidth="1"/>
    <col min="8460" max="8460" width="15.5" customWidth="1"/>
    <col min="8461" max="8461" width="9.83203125" customWidth="1"/>
    <col min="8462" max="8462" width="13.5" customWidth="1"/>
    <col min="8463" max="8463" width="6.1640625" customWidth="1"/>
    <col min="8464" max="8464" width="10.33203125" customWidth="1"/>
    <col min="8465" max="8465" width="16.6640625" customWidth="1"/>
    <col min="8471" max="8471" width="10.1640625" bestFit="1" customWidth="1"/>
    <col min="8472" max="8472" width="12" bestFit="1" customWidth="1"/>
    <col min="8473" max="8475" width="11.33203125" bestFit="1" customWidth="1"/>
    <col min="8705" max="8705" width="2.5" customWidth="1"/>
    <col min="8706" max="8706" width="10.6640625" customWidth="1"/>
    <col min="8707" max="8707" width="11.5" customWidth="1"/>
    <col min="8708" max="8708" width="5" customWidth="1"/>
    <col min="8709" max="8709" width="10.33203125" customWidth="1"/>
    <col min="8710" max="8710" width="7.6640625" customWidth="1"/>
    <col min="8711" max="8711" width="9.5" customWidth="1"/>
    <col min="8712" max="8712" width="8.33203125" customWidth="1"/>
    <col min="8713" max="8713" width="7.1640625" customWidth="1"/>
    <col min="8714" max="8714" width="10.5" customWidth="1"/>
    <col min="8715" max="8715" width="12.1640625" customWidth="1"/>
    <col min="8716" max="8716" width="15.5" customWidth="1"/>
    <col min="8717" max="8717" width="9.83203125" customWidth="1"/>
    <col min="8718" max="8718" width="13.5" customWidth="1"/>
    <col min="8719" max="8719" width="6.1640625" customWidth="1"/>
    <col min="8720" max="8720" width="10.33203125" customWidth="1"/>
    <col min="8721" max="8721" width="16.6640625" customWidth="1"/>
    <col min="8727" max="8727" width="10.1640625" bestFit="1" customWidth="1"/>
    <col min="8728" max="8728" width="12" bestFit="1" customWidth="1"/>
    <col min="8729" max="8731" width="11.33203125" bestFit="1" customWidth="1"/>
    <col min="8961" max="8961" width="2.5" customWidth="1"/>
    <col min="8962" max="8962" width="10.6640625" customWidth="1"/>
    <col min="8963" max="8963" width="11.5" customWidth="1"/>
    <col min="8964" max="8964" width="5" customWidth="1"/>
    <col min="8965" max="8965" width="10.33203125" customWidth="1"/>
    <col min="8966" max="8966" width="7.6640625" customWidth="1"/>
    <col min="8967" max="8967" width="9.5" customWidth="1"/>
    <col min="8968" max="8968" width="8.33203125" customWidth="1"/>
    <col min="8969" max="8969" width="7.1640625" customWidth="1"/>
    <col min="8970" max="8970" width="10.5" customWidth="1"/>
    <col min="8971" max="8971" width="12.1640625" customWidth="1"/>
    <col min="8972" max="8972" width="15.5" customWidth="1"/>
    <col min="8973" max="8973" width="9.83203125" customWidth="1"/>
    <col min="8974" max="8974" width="13.5" customWidth="1"/>
    <col min="8975" max="8975" width="6.1640625" customWidth="1"/>
    <col min="8976" max="8976" width="10.33203125" customWidth="1"/>
    <col min="8977" max="8977" width="16.6640625" customWidth="1"/>
    <col min="8983" max="8983" width="10.1640625" bestFit="1" customWidth="1"/>
    <col min="8984" max="8984" width="12" bestFit="1" customWidth="1"/>
    <col min="8985" max="8987" width="11.33203125" bestFit="1" customWidth="1"/>
    <col min="9217" max="9217" width="2.5" customWidth="1"/>
    <col min="9218" max="9218" width="10.6640625" customWidth="1"/>
    <col min="9219" max="9219" width="11.5" customWidth="1"/>
    <col min="9220" max="9220" width="5" customWidth="1"/>
    <col min="9221" max="9221" width="10.33203125" customWidth="1"/>
    <col min="9222" max="9222" width="7.6640625" customWidth="1"/>
    <col min="9223" max="9223" width="9.5" customWidth="1"/>
    <col min="9224" max="9224" width="8.33203125" customWidth="1"/>
    <col min="9225" max="9225" width="7.1640625" customWidth="1"/>
    <col min="9226" max="9226" width="10.5" customWidth="1"/>
    <col min="9227" max="9227" width="12.1640625" customWidth="1"/>
    <col min="9228" max="9228" width="15.5" customWidth="1"/>
    <col min="9229" max="9229" width="9.83203125" customWidth="1"/>
    <col min="9230" max="9230" width="13.5" customWidth="1"/>
    <col min="9231" max="9231" width="6.1640625" customWidth="1"/>
    <col min="9232" max="9232" width="10.33203125" customWidth="1"/>
    <col min="9233" max="9233" width="16.6640625" customWidth="1"/>
    <col min="9239" max="9239" width="10.1640625" bestFit="1" customWidth="1"/>
    <col min="9240" max="9240" width="12" bestFit="1" customWidth="1"/>
    <col min="9241" max="9243" width="11.33203125" bestFit="1" customWidth="1"/>
    <col min="9473" max="9473" width="2.5" customWidth="1"/>
    <col min="9474" max="9474" width="10.6640625" customWidth="1"/>
    <col min="9475" max="9475" width="11.5" customWidth="1"/>
    <col min="9476" max="9476" width="5" customWidth="1"/>
    <col min="9477" max="9477" width="10.33203125" customWidth="1"/>
    <col min="9478" max="9478" width="7.6640625" customWidth="1"/>
    <col min="9479" max="9479" width="9.5" customWidth="1"/>
    <col min="9480" max="9480" width="8.33203125" customWidth="1"/>
    <col min="9481" max="9481" width="7.1640625" customWidth="1"/>
    <col min="9482" max="9482" width="10.5" customWidth="1"/>
    <col min="9483" max="9483" width="12.1640625" customWidth="1"/>
    <col min="9484" max="9484" width="15.5" customWidth="1"/>
    <col min="9485" max="9485" width="9.83203125" customWidth="1"/>
    <col min="9486" max="9486" width="13.5" customWidth="1"/>
    <col min="9487" max="9487" width="6.1640625" customWidth="1"/>
    <col min="9488" max="9488" width="10.33203125" customWidth="1"/>
    <col min="9489" max="9489" width="16.6640625" customWidth="1"/>
    <col min="9495" max="9495" width="10.1640625" bestFit="1" customWidth="1"/>
    <col min="9496" max="9496" width="12" bestFit="1" customWidth="1"/>
    <col min="9497" max="9499" width="11.33203125" bestFit="1" customWidth="1"/>
    <col min="9729" max="9729" width="2.5" customWidth="1"/>
    <col min="9730" max="9730" width="10.6640625" customWidth="1"/>
    <col min="9731" max="9731" width="11.5" customWidth="1"/>
    <col min="9732" max="9732" width="5" customWidth="1"/>
    <col min="9733" max="9733" width="10.33203125" customWidth="1"/>
    <col min="9734" max="9734" width="7.6640625" customWidth="1"/>
    <col min="9735" max="9735" width="9.5" customWidth="1"/>
    <col min="9736" max="9736" width="8.33203125" customWidth="1"/>
    <col min="9737" max="9737" width="7.1640625" customWidth="1"/>
    <col min="9738" max="9738" width="10.5" customWidth="1"/>
    <col min="9739" max="9739" width="12.1640625" customWidth="1"/>
    <col min="9740" max="9740" width="15.5" customWidth="1"/>
    <col min="9741" max="9741" width="9.83203125" customWidth="1"/>
    <col min="9742" max="9742" width="13.5" customWidth="1"/>
    <col min="9743" max="9743" width="6.1640625" customWidth="1"/>
    <col min="9744" max="9744" width="10.33203125" customWidth="1"/>
    <col min="9745" max="9745" width="16.6640625" customWidth="1"/>
    <col min="9751" max="9751" width="10.1640625" bestFit="1" customWidth="1"/>
    <col min="9752" max="9752" width="12" bestFit="1" customWidth="1"/>
    <col min="9753" max="9755" width="11.33203125" bestFit="1" customWidth="1"/>
    <col min="9985" max="9985" width="2.5" customWidth="1"/>
    <col min="9986" max="9986" width="10.6640625" customWidth="1"/>
    <col min="9987" max="9987" width="11.5" customWidth="1"/>
    <col min="9988" max="9988" width="5" customWidth="1"/>
    <col min="9989" max="9989" width="10.33203125" customWidth="1"/>
    <col min="9990" max="9990" width="7.6640625" customWidth="1"/>
    <col min="9991" max="9991" width="9.5" customWidth="1"/>
    <col min="9992" max="9992" width="8.33203125" customWidth="1"/>
    <col min="9993" max="9993" width="7.1640625" customWidth="1"/>
    <col min="9994" max="9994" width="10.5" customWidth="1"/>
    <col min="9995" max="9995" width="12.1640625" customWidth="1"/>
    <col min="9996" max="9996" width="15.5" customWidth="1"/>
    <col min="9997" max="9997" width="9.83203125" customWidth="1"/>
    <col min="9998" max="9998" width="13.5" customWidth="1"/>
    <col min="9999" max="9999" width="6.1640625" customWidth="1"/>
    <col min="10000" max="10000" width="10.33203125" customWidth="1"/>
    <col min="10001" max="10001" width="16.6640625" customWidth="1"/>
    <col min="10007" max="10007" width="10.1640625" bestFit="1" customWidth="1"/>
    <col min="10008" max="10008" width="12" bestFit="1" customWidth="1"/>
    <col min="10009" max="10011" width="11.33203125" bestFit="1" customWidth="1"/>
    <col min="10241" max="10241" width="2.5" customWidth="1"/>
    <col min="10242" max="10242" width="10.6640625" customWidth="1"/>
    <col min="10243" max="10243" width="11.5" customWidth="1"/>
    <col min="10244" max="10244" width="5" customWidth="1"/>
    <col min="10245" max="10245" width="10.33203125" customWidth="1"/>
    <col min="10246" max="10246" width="7.6640625" customWidth="1"/>
    <col min="10247" max="10247" width="9.5" customWidth="1"/>
    <col min="10248" max="10248" width="8.33203125" customWidth="1"/>
    <col min="10249" max="10249" width="7.1640625" customWidth="1"/>
    <col min="10250" max="10250" width="10.5" customWidth="1"/>
    <col min="10251" max="10251" width="12.1640625" customWidth="1"/>
    <col min="10252" max="10252" width="15.5" customWidth="1"/>
    <col min="10253" max="10253" width="9.83203125" customWidth="1"/>
    <col min="10254" max="10254" width="13.5" customWidth="1"/>
    <col min="10255" max="10255" width="6.1640625" customWidth="1"/>
    <col min="10256" max="10256" width="10.33203125" customWidth="1"/>
    <col min="10257" max="10257" width="16.6640625" customWidth="1"/>
    <col min="10263" max="10263" width="10.1640625" bestFit="1" customWidth="1"/>
    <col min="10264" max="10264" width="12" bestFit="1" customWidth="1"/>
    <col min="10265" max="10267" width="11.33203125" bestFit="1" customWidth="1"/>
    <col min="10497" max="10497" width="2.5" customWidth="1"/>
    <col min="10498" max="10498" width="10.6640625" customWidth="1"/>
    <col min="10499" max="10499" width="11.5" customWidth="1"/>
    <col min="10500" max="10500" width="5" customWidth="1"/>
    <col min="10501" max="10501" width="10.33203125" customWidth="1"/>
    <col min="10502" max="10502" width="7.6640625" customWidth="1"/>
    <col min="10503" max="10503" width="9.5" customWidth="1"/>
    <col min="10504" max="10504" width="8.33203125" customWidth="1"/>
    <col min="10505" max="10505" width="7.1640625" customWidth="1"/>
    <col min="10506" max="10506" width="10.5" customWidth="1"/>
    <col min="10507" max="10507" width="12.1640625" customWidth="1"/>
    <col min="10508" max="10508" width="15.5" customWidth="1"/>
    <col min="10509" max="10509" width="9.83203125" customWidth="1"/>
    <col min="10510" max="10510" width="13.5" customWidth="1"/>
    <col min="10511" max="10511" width="6.1640625" customWidth="1"/>
    <col min="10512" max="10512" width="10.33203125" customWidth="1"/>
    <col min="10513" max="10513" width="16.6640625" customWidth="1"/>
    <col min="10519" max="10519" width="10.1640625" bestFit="1" customWidth="1"/>
    <col min="10520" max="10520" width="12" bestFit="1" customWidth="1"/>
    <col min="10521" max="10523" width="11.33203125" bestFit="1" customWidth="1"/>
    <col min="10753" max="10753" width="2.5" customWidth="1"/>
    <col min="10754" max="10754" width="10.6640625" customWidth="1"/>
    <col min="10755" max="10755" width="11.5" customWidth="1"/>
    <col min="10756" max="10756" width="5" customWidth="1"/>
    <col min="10757" max="10757" width="10.33203125" customWidth="1"/>
    <col min="10758" max="10758" width="7.6640625" customWidth="1"/>
    <col min="10759" max="10759" width="9.5" customWidth="1"/>
    <col min="10760" max="10760" width="8.33203125" customWidth="1"/>
    <col min="10761" max="10761" width="7.1640625" customWidth="1"/>
    <col min="10762" max="10762" width="10.5" customWidth="1"/>
    <col min="10763" max="10763" width="12.1640625" customWidth="1"/>
    <col min="10764" max="10764" width="15.5" customWidth="1"/>
    <col min="10765" max="10765" width="9.83203125" customWidth="1"/>
    <col min="10766" max="10766" width="13.5" customWidth="1"/>
    <col min="10767" max="10767" width="6.1640625" customWidth="1"/>
    <col min="10768" max="10768" width="10.33203125" customWidth="1"/>
    <col min="10769" max="10769" width="16.6640625" customWidth="1"/>
    <col min="10775" max="10775" width="10.1640625" bestFit="1" customWidth="1"/>
    <col min="10776" max="10776" width="12" bestFit="1" customWidth="1"/>
    <col min="10777" max="10779" width="11.33203125" bestFit="1" customWidth="1"/>
    <col min="11009" max="11009" width="2.5" customWidth="1"/>
    <col min="11010" max="11010" width="10.6640625" customWidth="1"/>
    <col min="11011" max="11011" width="11.5" customWidth="1"/>
    <col min="11012" max="11012" width="5" customWidth="1"/>
    <col min="11013" max="11013" width="10.33203125" customWidth="1"/>
    <col min="11014" max="11014" width="7.6640625" customWidth="1"/>
    <col min="11015" max="11015" width="9.5" customWidth="1"/>
    <col min="11016" max="11016" width="8.33203125" customWidth="1"/>
    <col min="11017" max="11017" width="7.1640625" customWidth="1"/>
    <col min="11018" max="11018" width="10.5" customWidth="1"/>
    <col min="11019" max="11019" width="12.1640625" customWidth="1"/>
    <col min="11020" max="11020" width="15.5" customWidth="1"/>
    <col min="11021" max="11021" width="9.83203125" customWidth="1"/>
    <col min="11022" max="11022" width="13.5" customWidth="1"/>
    <col min="11023" max="11023" width="6.1640625" customWidth="1"/>
    <col min="11024" max="11024" width="10.33203125" customWidth="1"/>
    <col min="11025" max="11025" width="16.6640625" customWidth="1"/>
    <col min="11031" max="11031" width="10.1640625" bestFit="1" customWidth="1"/>
    <col min="11032" max="11032" width="12" bestFit="1" customWidth="1"/>
    <col min="11033" max="11035" width="11.33203125" bestFit="1" customWidth="1"/>
    <col min="11265" max="11265" width="2.5" customWidth="1"/>
    <col min="11266" max="11266" width="10.6640625" customWidth="1"/>
    <col min="11267" max="11267" width="11.5" customWidth="1"/>
    <col min="11268" max="11268" width="5" customWidth="1"/>
    <col min="11269" max="11269" width="10.33203125" customWidth="1"/>
    <col min="11270" max="11270" width="7.6640625" customWidth="1"/>
    <col min="11271" max="11271" width="9.5" customWidth="1"/>
    <col min="11272" max="11272" width="8.33203125" customWidth="1"/>
    <col min="11273" max="11273" width="7.1640625" customWidth="1"/>
    <col min="11274" max="11274" width="10.5" customWidth="1"/>
    <col min="11275" max="11275" width="12.1640625" customWidth="1"/>
    <col min="11276" max="11276" width="15.5" customWidth="1"/>
    <col min="11277" max="11277" width="9.83203125" customWidth="1"/>
    <col min="11278" max="11278" width="13.5" customWidth="1"/>
    <col min="11279" max="11279" width="6.1640625" customWidth="1"/>
    <col min="11280" max="11280" width="10.33203125" customWidth="1"/>
    <col min="11281" max="11281" width="16.6640625" customWidth="1"/>
    <col min="11287" max="11287" width="10.1640625" bestFit="1" customWidth="1"/>
    <col min="11288" max="11288" width="12" bestFit="1" customWidth="1"/>
    <col min="11289" max="11291" width="11.33203125" bestFit="1" customWidth="1"/>
    <col min="11521" max="11521" width="2.5" customWidth="1"/>
    <col min="11522" max="11522" width="10.6640625" customWidth="1"/>
    <col min="11523" max="11523" width="11.5" customWidth="1"/>
    <col min="11524" max="11524" width="5" customWidth="1"/>
    <col min="11525" max="11525" width="10.33203125" customWidth="1"/>
    <col min="11526" max="11526" width="7.6640625" customWidth="1"/>
    <col min="11527" max="11527" width="9.5" customWidth="1"/>
    <col min="11528" max="11528" width="8.33203125" customWidth="1"/>
    <col min="11529" max="11529" width="7.1640625" customWidth="1"/>
    <col min="11530" max="11530" width="10.5" customWidth="1"/>
    <col min="11531" max="11531" width="12.1640625" customWidth="1"/>
    <col min="11532" max="11532" width="15.5" customWidth="1"/>
    <col min="11533" max="11533" width="9.83203125" customWidth="1"/>
    <col min="11534" max="11534" width="13.5" customWidth="1"/>
    <col min="11535" max="11535" width="6.1640625" customWidth="1"/>
    <col min="11536" max="11536" width="10.33203125" customWidth="1"/>
    <col min="11537" max="11537" width="16.6640625" customWidth="1"/>
    <col min="11543" max="11543" width="10.1640625" bestFit="1" customWidth="1"/>
    <col min="11544" max="11544" width="12" bestFit="1" customWidth="1"/>
    <col min="11545" max="11547" width="11.33203125" bestFit="1" customWidth="1"/>
    <col min="11777" max="11777" width="2.5" customWidth="1"/>
    <col min="11778" max="11778" width="10.6640625" customWidth="1"/>
    <col min="11779" max="11779" width="11.5" customWidth="1"/>
    <col min="11780" max="11780" width="5" customWidth="1"/>
    <col min="11781" max="11781" width="10.33203125" customWidth="1"/>
    <col min="11782" max="11782" width="7.6640625" customWidth="1"/>
    <col min="11783" max="11783" width="9.5" customWidth="1"/>
    <col min="11784" max="11784" width="8.33203125" customWidth="1"/>
    <col min="11785" max="11785" width="7.1640625" customWidth="1"/>
    <col min="11786" max="11786" width="10.5" customWidth="1"/>
    <col min="11787" max="11787" width="12.1640625" customWidth="1"/>
    <col min="11788" max="11788" width="15.5" customWidth="1"/>
    <col min="11789" max="11789" width="9.83203125" customWidth="1"/>
    <col min="11790" max="11790" width="13.5" customWidth="1"/>
    <col min="11791" max="11791" width="6.1640625" customWidth="1"/>
    <col min="11792" max="11792" width="10.33203125" customWidth="1"/>
    <col min="11793" max="11793" width="16.6640625" customWidth="1"/>
    <col min="11799" max="11799" width="10.1640625" bestFit="1" customWidth="1"/>
    <col min="11800" max="11800" width="12" bestFit="1" customWidth="1"/>
    <col min="11801" max="11803" width="11.33203125" bestFit="1" customWidth="1"/>
    <col min="12033" max="12033" width="2.5" customWidth="1"/>
    <col min="12034" max="12034" width="10.6640625" customWidth="1"/>
    <col min="12035" max="12035" width="11.5" customWidth="1"/>
    <col min="12036" max="12036" width="5" customWidth="1"/>
    <col min="12037" max="12037" width="10.33203125" customWidth="1"/>
    <col min="12038" max="12038" width="7.6640625" customWidth="1"/>
    <col min="12039" max="12039" width="9.5" customWidth="1"/>
    <col min="12040" max="12040" width="8.33203125" customWidth="1"/>
    <col min="12041" max="12041" width="7.1640625" customWidth="1"/>
    <col min="12042" max="12042" width="10.5" customWidth="1"/>
    <col min="12043" max="12043" width="12.1640625" customWidth="1"/>
    <col min="12044" max="12044" width="15.5" customWidth="1"/>
    <col min="12045" max="12045" width="9.83203125" customWidth="1"/>
    <col min="12046" max="12046" width="13.5" customWidth="1"/>
    <col min="12047" max="12047" width="6.1640625" customWidth="1"/>
    <col min="12048" max="12048" width="10.33203125" customWidth="1"/>
    <col min="12049" max="12049" width="16.6640625" customWidth="1"/>
    <col min="12055" max="12055" width="10.1640625" bestFit="1" customWidth="1"/>
    <col min="12056" max="12056" width="12" bestFit="1" customWidth="1"/>
    <col min="12057" max="12059" width="11.33203125" bestFit="1" customWidth="1"/>
    <col min="12289" max="12289" width="2.5" customWidth="1"/>
    <col min="12290" max="12290" width="10.6640625" customWidth="1"/>
    <col min="12291" max="12291" width="11.5" customWidth="1"/>
    <col min="12292" max="12292" width="5" customWidth="1"/>
    <col min="12293" max="12293" width="10.33203125" customWidth="1"/>
    <col min="12294" max="12294" width="7.6640625" customWidth="1"/>
    <col min="12295" max="12295" width="9.5" customWidth="1"/>
    <col min="12296" max="12296" width="8.33203125" customWidth="1"/>
    <col min="12297" max="12297" width="7.1640625" customWidth="1"/>
    <col min="12298" max="12298" width="10.5" customWidth="1"/>
    <col min="12299" max="12299" width="12.1640625" customWidth="1"/>
    <col min="12300" max="12300" width="15.5" customWidth="1"/>
    <col min="12301" max="12301" width="9.83203125" customWidth="1"/>
    <col min="12302" max="12302" width="13.5" customWidth="1"/>
    <col min="12303" max="12303" width="6.1640625" customWidth="1"/>
    <col min="12304" max="12304" width="10.33203125" customWidth="1"/>
    <col min="12305" max="12305" width="16.6640625" customWidth="1"/>
    <col min="12311" max="12311" width="10.1640625" bestFit="1" customWidth="1"/>
    <col min="12312" max="12312" width="12" bestFit="1" customWidth="1"/>
    <col min="12313" max="12315" width="11.33203125" bestFit="1" customWidth="1"/>
    <col min="12545" max="12545" width="2.5" customWidth="1"/>
    <col min="12546" max="12546" width="10.6640625" customWidth="1"/>
    <col min="12547" max="12547" width="11.5" customWidth="1"/>
    <col min="12548" max="12548" width="5" customWidth="1"/>
    <col min="12549" max="12549" width="10.33203125" customWidth="1"/>
    <col min="12550" max="12550" width="7.6640625" customWidth="1"/>
    <col min="12551" max="12551" width="9.5" customWidth="1"/>
    <col min="12552" max="12552" width="8.33203125" customWidth="1"/>
    <col min="12553" max="12553" width="7.1640625" customWidth="1"/>
    <col min="12554" max="12554" width="10.5" customWidth="1"/>
    <col min="12555" max="12555" width="12.1640625" customWidth="1"/>
    <col min="12556" max="12556" width="15.5" customWidth="1"/>
    <col min="12557" max="12557" width="9.83203125" customWidth="1"/>
    <col min="12558" max="12558" width="13.5" customWidth="1"/>
    <col min="12559" max="12559" width="6.1640625" customWidth="1"/>
    <col min="12560" max="12560" width="10.33203125" customWidth="1"/>
    <col min="12561" max="12561" width="16.6640625" customWidth="1"/>
    <col min="12567" max="12567" width="10.1640625" bestFit="1" customWidth="1"/>
    <col min="12568" max="12568" width="12" bestFit="1" customWidth="1"/>
    <col min="12569" max="12571" width="11.33203125" bestFit="1" customWidth="1"/>
    <col min="12801" max="12801" width="2.5" customWidth="1"/>
    <col min="12802" max="12802" width="10.6640625" customWidth="1"/>
    <col min="12803" max="12803" width="11.5" customWidth="1"/>
    <col min="12804" max="12804" width="5" customWidth="1"/>
    <col min="12805" max="12805" width="10.33203125" customWidth="1"/>
    <col min="12806" max="12806" width="7.6640625" customWidth="1"/>
    <col min="12807" max="12807" width="9.5" customWidth="1"/>
    <col min="12808" max="12808" width="8.33203125" customWidth="1"/>
    <col min="12809" max="12809" width="7.1640625" customWidth="1"/>
    <col min="12810" max="12810" width="10.5" customWidth="1"/>
    <col min="12811" max="12811" width="12.1640625" customWidth="1"/>
    <col min="12812" max="12812" width="15.5" customWidth="1"/>
    <col min="12813" max="12813" width="9.83203125" customWidth="1"/>
    <col min="12814" max="12814" width="13.5" customWidth="1"/>
    <col min="12815" max="12815" width="6.1640625" customWidth="1"/>
    <col min="12816" max="12816" width="10.33203125" customWidth="1"/>
    <col min="12817" max="12817" width="16.6640625" customWidth="1"/>
    <col min="12823" max="12823" width="10.1640625" bestFit="1" customWidth="1"/>
    <col min="12824" max="12824" width="12" bestFit="1" customWidth="1"/>
    <col min="12825" max="12827" width="11.33203125" bestFit="1" customWidth="1"/>
    <col min="13057" max="13057" width="2.5" customWidth="1"/>
    <col min="13058" max="13058" width="10.6640625" customWidth="1"/>
    <col min="13059" max="13059" width="11.5" customWidth="1"/>
    <col min="13060" max="13060" width="5" customWidth="1"/>
    <col min="13061" max="13061" width="10.33203125" customWidth="1"/>
    <col min="13062" max="13062" width="7.6640625" customWidth="1"/>
    <col min="13063" max="13063" width="9.5" customWidth="1"/>
    <col min="13064" max="13064" width="8.33203125" customWidth="1"/>
    <col min="13065" max="13065" width="7.1640625" customWidth="1"/>
    <col min="13066" max="13066" width="10.5" customWidth="1"/>
    <col min="13067" max="13067" width="12.1640625" customWidth="1"/>
    <col min="13068" max="13068" width="15.5" customWidth="1"/>
    <col min="13069" max="13069" width="9.83203125" customWidth="1"/>
    <col min="13070" max="13070" width="13.5" customWidth="1"/>
    <col min="13071" max="13071" width="6.1640625" customWidth="1"/>
    <col min="13072" max="13072" width="10.33203125" customWidth="1"/>
    <col min="13073" max="13073" width="16.6640625" customWidth="1"/>
    <col min="13079" max="13079" width="10.1640625" bestFit="1" customWidth="1"/>
    <col min="13080" max="13080" width="12" bestFit="1" customWidth="1"/>
    <col min="13081" max="13083" width="11.33203125" bestFit="1" customWidth="1"/>
    <col min="13313" max="13313" width="2.5" customWidth="1"/>
    <col min="13314" max="13314" width="10.6640625" customWidth="1"/>
    <col min="13315" max="13315" width="11.5" customWidth="1"/>
    <col min="13316" max="13316" width="5" customWidth="1"/>
    <col min="13317" max="13317" width="10.33203125" customWidth="1"/>
    <col min="13318" max="13318" width="7.6640625" customWidth="1"/>
    <col min="13319" max="13319" width="9.5" customWidth="1"/>
    <col min="13320" max="13320" width="8.33203125" customWidth="1"/>
    <col min="13321" max="13321" width="7.1640625" customWidth="1"/>
    <col min="13322" max="13322" width="10.5" customWidth="1"/>
    <col min="13323" max="13323" width="12.1640625" customWidth="1"/>
    <col min="13324" max="13324" width="15.5" customWidth="1"/>
    <col min="13325" max="13325" width="9.83203125" customWidth="1"/>
    <col min="13326" max="13326" width="13.5" customWidth="1"/>
    <col min="13327" max="13327" width="6.1640625" customWidth="1"/>
    <col min="13328" max="13328" width="10.33203125" customWidth="1"/>
    <col min="13329" max="13329" width="16.6640625" customWidth="1"/>
    <col min="13335" max="13335" width="10.1640625" bestFit="1" customWidth="1"/>
    <col min="13336" max="13336" width="12" bestFit="1" customWidth="1"/>
    <col min="13337" max="13339" width="11.33203125" bestFit="1" customWidth="1"/>
    <col min="13569" max="13569" width="2.5" customWidth="1"/>
    <col min="13570" max="13570" width="10.6640625" customWidth="1"/>
    <col min="13571" max="13571" width="11.5" customWidth="1"/>
    <col min="13572" max="13572" width="5" customWidth="1"/>
    <col min="13573" max="13573" width="10.33203125" customWidth="1"/>
    <col min="13574" max="13574" width="7.6640625" customWidth="1"/>
    <col min="13575" max="13575" width="9.5" customWidth="1"/>
    <col min="13576" max="13576" width="8.33203125" customWidth="1"/>
    <col min="13577" max="13577" width="7.1640625" customWidth="1"/>
    <col min="13578" max="13578" width="10.5" customWidth="1"/>
    <col min="13579" max="13579" width="12.1640625" customWidth="1"/>
    <col min="13580" max="13580" width="15.5" customWidth="1"/>
    <col min="13581" max="13581" width="9.83203125" customWidth="1"/>
    <col min="13582" max="13582" width="13.5" customWidth="1"/>
    <col min="13583" max="13583" width="6.1640625" customWidth="1"/>
    <col min="13584" max="13584" width="10.33203125" customWidth="1"/>
    <col min="13585" max="13585" width="16.6640625" customWidth="1"/>
    <col min="13591" max="13591" width="10.1640625" bestFit="1" customWidth="1"/>
    <col min="13592" max="13592" width="12" bestFit="1" customWidth="1"/>
    <col min="13593" max="13595" width="11.33203125" bestFit="1" customWidth="1"/>
    <col min="13825" max="13825" width="2.5" customWidth="1"/>
    <col min="13826" max="13826" width="10.6640625" customWidth="1"/>
    <col min="13827" max="13827" width="11.5" customWidth="1"/>
    <col min="13828" max="13828" width="5" customWidth="1"/>
    <col min="13829" max="13829" width="10.33203125" customWidth="1"/>
    <col min="13830" max="13830" width="7.6640625" customWidth="1"/>
    <col min="13831" max="13831" width="9.5" customWidth="1"/>
    <col min="13832" max="13832" width="8.33203125" customWidth="1"/>
    <col min="13833" max="13833" width="7.1640625" customWidth="1"/>
    <col min="13834" max="13834" width="10.5" customWidth="1"/>
    <col min="13835" max="13835" width="12.1640625" customWidth="1"/>
    <col min="13836" max="13836" width="15.5" customWidth="1"/>
    <col min="13837" max="13837" width="9.83203125" customWidth="1"/>
    <col min="13838" max="13838" width="13.5" customWidth="1"/>
    <col min="13839" max="13839" width="6.1640625" customWidth="1"/>
    <col min="13840" max="13840" width="10.33203125" customWidth="1"/>
    <col min="13841" max="13841" width="16.6640625" customWidth="1"/>
    <col min="13847" max="13847" width="10.1640625" bestFit="1" customWidth="1"/>
    <col min="13848" max="13848" width="12" bestFit="1" customWidth="1"/>
    <col min="13849" max="13851" width="11.33203125" bestFit="1" customWidth="1"/>
    <col min="14081" max="14081" width="2.5" customWidth="1"/>
    <col min="14082" max="14082" width="10.6640625" customWidth="1"/>
    <col min="14083" max="14083" width="11.5" customWidth="1"/>
    <col min="14084" max="14084" width="5" customWidth="1"/>
    <col min="14085" max="14085" width="10.33203125" customWidth="1"/>
    <col min="14086" max="14086" width="7.6640625" customWidth="1"/>
    <col min="14087" max="14087" width="9.5" customWidth="1"/>
    <col min="14088" max="14088" width="8.33203125" customWidth="1"/>
    <col min="14089" max="14089" width="7.1640625" customWidth="1"/>
    <col min="14090" max="14090" width="10.5" customWidth="1"/>
    <col min="14091" max="14091" width="12.1640625" customWidth="1"/>
    <col min="14092" max="14092" width="15.5" customWidth="1"/>
    <col min="14093" max="14093" width="9.83203125" customWidth="1"/>
    <col min="14094" max="14094" width="13.5" customWidth="1"/>
    <col min="14095" max="14095" width="6.1640625" customWidth="1"/>
    <col min="14096" max="14096" width="10.33203125" customWidth="1"/>
    <col min="14097" max="14097" width="16.6640625" customWidth="1"/>
    <col min="14103" max="14103" width="10.1640625" bestFit="1" customWidth="1"/>
    <col min="14104" max="14104" width="12" bestFit="1" customWidth="1"/>
    <col min="14105" max="14107" width="11.33203125" bestFit="1" customWidth="1"/>
    <col min="14337" max="14337" width="2.5" customWidth="1"/>
    <col min="14338" max="14338" width="10.6640625" customWidth="1"/>
    <col min="14339" max="14339" width="11.5" customWidth="1"/>
    <col min="14340" max="14340" width="5" customWidth="1"/>
    <col min="14341" max="14341" width="10.33203125" customWidth="1"/>
    <col min="14342" max="14342" width="7.6640625" customWidth="1"/>
    <col min="14343" max="14343" width="9.5" customWidth="1"/>
    <col min="14344" max="14344" width="8.33203125" customWidth="1"/>
    <col min="14345" max="14345" width="7.1640625" customWidth="1"/>
    <col min="14346" max="14346" width="10.5" customWidth="1"/>
    <col min="14347" max="14347" width="12.1640625" customWidth="1"/>
    <col min="14348" max="14348" width="15.5" customWidth="1"/>
    <col min="14349" max="14349" width="9.83203125" customWidth="1"/>
    <col min="14350" max="14350" width="13.5" customWidth="1"/>
    <col min="14351" max="14351" width="6.1640625" customWidth="1"/>
    <col min="14352" max="14352" width="10.33203125" customWidth="1"/>
    <col min="14353" max="14353" width="16.6640625" customWidth="1"/>
    <col min="14359" max="14359" width="10.1640625" bestFit="1" customWidth="1"/>
    <col min="14360" max="14360" width="12" bestFit="1" customWidth="1"/>
    <col min="14361" max="14363" width="11.33203125" bestFit="1" customWidth="1"/>
    <col min="14593" max="14593" width="2.5" customWidth="1"/>
    <col min="14594" max="14594" width="10.6640625" customWidth="1"/>
    <col min="14595" max="14595" width="11.5" customWidth="1"/>
    <col min="14596" max="14596" width="5" customWidth="1"/>
    <col min="14597" max="14597" width="10.33203125" customWidth="1"/>
    <col min="14598" max="14598" width="7.6640625" customWidth="1"/>
    <col min="14599" max="14599" width="9.5" customWidth="1"/>
    <col min="14600" max="14600" width="8.33203125" customWidth="1"/>
    <col min="14601" max="14601" width="7.1640625" customWidth="1"/>
    <col min="14602" max="14602" width="10.5" customWidth="1"/>
    <col min="14603" max="14603" width="12.1640625" customWidth="1"/>
    <col min="14604" max="14604" width="15.5" customWidth="1"/>
    <col min="14605" max="14605" width="9.83203125" customWidth="1"/>
    <col min="14606" max="14606" width="13.5" customWidth="1"/>
    <col min="14607" max="14607" width="6.1640625" customWidth="1"/>
    <col min="14608" max="14608" width="10.33203125" customWidth="1"/>
    <col min="14609" max="14609" width="16.6640625" customWidth="1"/>
    <col min="14615" max="14615" width="10.1640625" bestFit="1" customWidth="1"/>
    <col min="14616" max="14616" width="12" bestFit="1" customWidth="1"/>
    <col min="14617" max="14619" width="11.33203125" bestFit="1" customWidth="1"/>
    <col min="14849" max="14849" width="2.5" customWidth="1"/>
    <col min="14850" max="14850" width="10.6640625" customWidth="1"/>
    <col min="14851" max="14851" width="11.5" customWidth="1"/>
    <col min="14852" max="14852" width="5" customWidth="1"/>
    <col min="14853" max="14853" width="10.33203125" customWidth="1"/>
    <col min="14854" max="14854" width="7.6640625" customWidth="1"/>
    <col min="14855" max="14855" width="9.5" customWidth="1"/>
    <col min="14856" max="14856" width="8.33203125" customWidth="1"/>
    <col min="14857" max="14857" width="7.1640625" customWidth="1"/>
    <col min="14858" max="14858" width="10.5" customWidth="1"/>
    <col min="14859" max="14859" width="12.1640625" customWidth="1"/>
    <col min="14860" max="14860" width="15.5" customWidth="1"/>
    <col min="14861" max="14861" width="9.83203125" customWidth="1"/>
    <col min="14862" max="14862" width="13.5" customWidth="1"/>
    <col min="14863" max="14863" width="6.1640625" customWidth="1"/>
    <col min="14864" max="14864" width="10.33203125" customWidth="1"/>
    <col min="14865" max="14865" width="16.6640625" customWidth="1"/>
    <col min="14871" max="14871" width="10.1640625" bestFit="1" customWidth="1"/>
    <col min="14872" max="14872" width="12" bestFit="1" customWidth="1"/>
    <col min="14873" max="14875" width="11.33203125" bestFit="1" customWidth="1"/>
    <col min="15105" max="15105" width="2.5" customWidth="1"/>
    <col min="15106" max="15106" width="10.6640625" customWidth="1"/>
    <col min="15107" max="15107" width="11.5" customWidth="1"/>
    <col min="15108" max="15108" width="5" customWidth="1"/>
    <col min="15109" max="15109" width="10.33203125" customWidth="1"/>
    <col min="15110" max="15110" width="7.6640625" customWidth="1"/>
    <col min="15111" max="15111" width="9.5" customWidth="1"/>
    <col min="15112" max="15112" width="8.33203125" customWidth="1"/>
    <col min="15113" max="15113" width="7.1640625" customWidth="1"/>
    <col min="15114" max="15114" width="10.5" customWidth="1"/>
    <col min="15115" max="15115" width="12.1640625" customWidth="1"/>
    <col min="15116" max="15116" width="15.5" customWidth="1"/>
    <col min="15117" max="15117" width="9.83203125" customWidth="1"/>
    <col min="15118" max="15118" width="13.5" customWidth="1"/>
    <col min="15119" max="15119" width="6.1640625" customWidth="1"/>
    <col min="15120" max="15120" width="10.33203125" customWidth="1"/>
    <col min="15121" max="15121" width="16.6640625" customWidth="1"/>
    <col min="15127" max="15127" width="10.1640625" bestFit="1" customWidth="1"/>
    <col min="15128" max="15128" width="12" bestFit="1" customWidth="1"/>
    <col min="15129" max="15131" width="11.33203125" bestFit="1" customWidth="1"/>
    <col min="15361" max="15361" width="2.5" customWidth="1"/>
    <col min="15362" max="15362" width="10.6640625" customWidth="1"/>
    <col min="15363" max="15363" width="11.5" customWidth="1"/>
    <col min="15364" max="15364" width="5" customWidth="1"/>
    <col min="15365" max="15365" width="10.33203125" customWidth="1"/>
    <col min="15366" max="15366" width="7.6640625" customWidth="1"/>
    <col min="15367" max="15367" width="9.5" customWidth="1"/>
    <col min="15368" max="15368" width="8.33203125" customWidth="1"/>
    <col min="15369" max="15369" width="7.1640625" customWidth="1"/>
    <col min="15370" max="15370" width="10.5" customWidth="1"/>
    <col min="15371" max="15371" width="12.1640625" customWidth="1"/>
    <col min="15372" max="15372" width="15.5" customWidth="1"/>
    <col min="15373" max="15373" width="9.83203125" customWidth="1"/>
    <col min="15374" max="15374" width="13.5" customWidth="1"/>
    <col min="15375" max="15375" width="6.1640625" customWidth="1"/>
    <col min="15376" max="15376" width="10.33203125" customWidth="1"/>
    <col min="15377" max="15377" width="16.6640625" customWidth="1"/>
    <col min="15383" max="15383" width="10.1640625" bestFit="1" customWidth="1"/>
    <col min="15384" max="15384" width="12" bestFit="1" customWidth="1"/>
    <col min="15385" max="15387" width="11.33203125" bestFit="1" customWidth="1"/>
    <col min="15617" max="15617" width="2.5" customWidth="1"/>
    <col min="15618" max="15618" width="10.6640625" customWidth="1"/>
    <col min="15619" max="15619" width="11.5" customWidth="1"/>
    <col min="15620" max="15620" width="5" customWidth="1"/>
    <col min="15621" max="15621" width="10.33203125" customWidth="1"/>
    <col min="15622" max="15622" width="7.6640625" customWidth="1"/>
    <col min="15623" max="15623" width="9.5" customWidth="1"/>
    <col min="15624" max="15624" width="8.33203125" customWidth="1"/>
    <col min="15625" max="15625" width="7.1640625" customWidth="1"/>
    <col min="15626" max="15626" width="10.5" customWidth="1"/>
    <col min="15627" max="15627" width="12.1640625" customWidth="1"/>
    <col min="15628" max="15628" width="15.5" customWidth="1"/>
    <col min="15629" max="15629" width="9.83203125" customWidth="1"/>
    <col min="15630" max="15630" width="13.5" customWidth="1"/>
    <col min="15631" max="15631" width="6.1640625" customWidth="1"/>
    <col min="15632" max="15632" width="10.33203125" customWidth="1"/>
    <col min="15633" max="15633" width="16.6640625" customWidth="1"/>
    <col min="15639" max="15639" width="10.1640625" bestFit="1" customWidth="1"/>
    <col min="15640" max="15640" width="12" bestFit="1" customWidth="1"/>
    <col min="15641" max="15643" width="11.33203125" bestFit="1" customWidth="1"/>
    <col min="15873" max="15873" width="2.5" customWidth="1"/>
    <col min="15874" max="15874" width="10.6640625" customWidth="1"/>
    <col min="15875" max="15875" width="11.5" customWidth="1"/>
    <col min="15876" max="15876" width="5" customWidth="1"/>
    <col min="15877" max="15877" width="10.33203125" customWidth="1"/>
    <col min="15878" max="15878" width="7.6640625" customWidth="1"/>
    <col min="15879" max="15879" width="9.5" customWidth="1"/>
    <col min="15880" max="15880" width="8.33203125" customWidth="1"/>
    <col min="15881" max="15881" width="7.1640625" customWidth="1"/>
    <col min="15882" max="15882" width="10.5" customWidth="1"/>
    <col min="15883" max="15883" width="12.1640625" customWidth="1"/>
    <col min="15884" max="15884" width="15.5" customWidth="1"/>
    <col min="15885" max="15885" width="9.83203125" customWidth="1"/>
    <col min="15886" max="15886" width="13.5" customWidth="1"/>
    <col min="15887" max="15887" width="6.1640625" customWidth="1"/>
    <col min="15888" max="15888" width="10.33203125" customWidth="1"/>
    <col min="15889" max="15889" width="16.6640625" customWidth="1"/>
    <col min="15895" max="15895" width="10.1640625" bestFit="1" customWidth="1"/>
    <col min="15896" max="15896" width="12" bestFit="1" customWidth="1"/>
    <col min="15897" max="15899" width="11.33203125" bestFit="1" customWidth="1"/>
    <col min="16129" max="16129" width="2.5" customWidth="1"/>
    <col min="16130" max="16130" width="10.6640625" customWidth="1"/>
    <col min="16131" max="16131" width="11.5" customWidth="1"/>
    <col min="16132" max="16132" width="5" customWidth="1"/>
    <col min="16133" max="16133" width="10.33203125" customWidth="1"/>
    <col min="16134" max="16134" width="7.6640625" customWidth="1"/>
    <col min="16135" max="16135" width="9.5" customWidth="1"/>
    <col min="16136" max="16136" width="8.33203125" customWidth="1"/>
    <col min="16137" max="16137" width="7.1640625" customWidth="1"/>
    <col min="16138" max="16138" width="10.5" customWidth="1"/>
    <col min="16139" max="16139" width="12.1640625" customWidth="1"/>
    <col min="16140" max="16140" width="15.5" customWidth="1"/>
    <col min="16141" max="16141" width="9.83203125" customWidth="1"/>
    <col min="16142" max="16142" width="13.5" customWidth="1"/>
    <col min="16143" max="16143" width="6.1640625" customWidth="1"/>
    <col min="16144" max="16144" width="10.33203125" customWidth="1"/>
    <col min="16145" max="16145" width="16.6640625" customWidth="1"/>
    <col min="16151" max="16151" width="10.1640625" bestFit="1" customWidth="1"/>
    <col min="16152" max="16152" width="12" bestFit="1" customWidth="1"/>
    <col min="16153" max="16155" width="11.33203125" bestFit="1" customWidth="1"/>
  </cols>
  <sheetData>
    <row r="1" spans="2:29" ht="40">
      <c r="B1" s="245" t="s">
        <v>12</v>
      </c>
      <c r="J1" s="3"/>
      <c r="K1" s="3"/>
      <c r="L1" s="3"/>
      <c r="M1" s="3"/>
      <c r="N1" s="3"/>
      <c r="W1" s="1" t="s">
        <v>13</v>
      </c>
      <c r="X1" s="1" t="s">
        <v>180</v>
      </c>
      <c r="Y1" s="18" t="s">
        <v>14</v>
      </c>
      <c r="Z1" s="1" t="s">
        <v>15</v>
      </c>
      <c r="AA1" s="16" t="s">
        <v>16</v>
      </c>
      <c r="AB1" s="16" t="s">
        <v>6</v>
      </c>
      <c r="AC1" s="1" t="s">
        <v>17</v>
      </c>
    </row>
    <row r="2" spans="2:29">
      <c r="B2" s="1" t="s">
        <v>258</v>
      </c>
      <c r="J2" s="3"/>
      <c r="K2" s="3"/>
      <c r="L2" s="3"/>
      <c r="M2" s="3"/>
      <c r="N2" s="3"/>
      <c r="W2" s="16">
        <v>0</v>
      </c>
      <c r="X2" s="246">
        <f t="shared" ref="X2:X65" si="0">W2*$E$26</f>
        <v>0</v>
      </c>
      <c r="Y2" s="246"/>
      <c r="Z2" s="17">
        <f>$G$15+Y2</f>
        <v>445</v>
      </c>
      <c r="AA2" s="246">
        <f t="shared" ref="AA2:AA65" si="1">W2*$E$31</f>
        <v>0</v>
      </c>
      <c r="AB2" s="17">
        <f t="shared" ref="AB2:AB65" si="2">AA2-Z2</f>
        <v>-445</v>
      </c>
      <c r="AC2" s="16" t="b">
        <f t="shared" ref="AC2:AC65" si="3">IF(AB2&gt;0,W2)</f>
        <v>0</v>
      </c>
    </row>
    <row r="3" spans="2:29">
      <c r="B3" s="277" t="s">
        <v>257</v>
      </c>
      <c r="C3" s="277"/>
      <c r="D3" s="277"/>
      <c r="E3" s="277"/>
      <c r="F3" s="277"/>
      <c r="G3" s="277"/>
      <c r="H3" s="277"/>
      <c r="J3" s="3"/>
      <c r="K3" s="3"/>
      <c r="L3" s="3"/>
      <c r="M3" s="3"/>
      <c r="N3" s="3"/>
      <c r="W3" s="16">
        <v>2</v>
      </c>
      <c r="X3" s="246">
        <f t="shared" si="0"/>
        <v>7</v>
      </c>
      <c r="Y3" s="246">
        <f t="shared" ref="Y3:Y66" si="4">W3*SUM($E$32:$E$34)</f>
        <v>19.8</v>
      </c>
      <c r="Z3" s="17">
        <f t="shared" ref="Z3:Z66" si="5">$G$15+Y3</f>
        <v>464.8</v>
      </c>
      <c r="AA3" s="246">
        <f t="shared" si="1"/>
        <v>80</v>
      </c>
      <c r="AB3" s="17">
        <f t="shared" si="2"/>
        <v>-384.8</v>
      </c>
      <c r="AC3" s="16" t="b">
        <f t="shared" si="3"/>
        <v>0</v>
      </c>
    </row>
    <row r="4" spans="2:29">
      <c r="J4" s="3"/>
      <c r="K4" s="3"/>
      <c r="L4" s="3"/>
      <c r="M4" s="3"/>
      <c r="N4" s="3"/>
      <c r="W4" s="16">
        <v>4</v>
      </c>
      <c r="X4" s="246">
        <f t="shared" si="0"/>
        <v>14</v>
      </c>
      <c r="Y4" s="246">
        <f t="shared" si="4"/>
        <v>39.6</v>
      </c>
      <c r="Z4" s="17">
        <f t="shared" si="5"/>
        <v>484.6</v>
      </c>
      <c r="AA4" s="246">
        <f t="shared" si="1"/>
        <v>160</v>
      </c>
      <c r="AB4" s="17">
        <f t="shared" si="2"/>
        <v>-324.60000000000002</v>
      </c>
      <c r="AC4" s="16" t="b">
        <f t="shared" si="3"/>
        <v>0</v>
      </c>
    </row>
    <row r="5" spans="2:29">
      <c r="B5" s="2" t="s">
        <v>166</v>
      </c>
      <c r="J5" s="3"/>
      <c r="K5" s="3"/>
      <c r="L5" s="3"/>
      <c r="M5" s="3"/>
      <c r="N5" s="3"/>
      <c r="W5" s="16">
        <v>6</v>
      </c>
      <c r="X5" s="246">
        <f t="shared" si="0"/>
        <v>21</v>
      </c>
      <c r="Y5" s="246">
        <f t="shared" si="4"/>
        <v>59.400000000000006</v>
      </c>
      <c r="Z5" s="17">
        <f t="shared" si="5"/>
        <v>504.4</v>
      </c>
      <c r="AA5" s="246">
        <f t="shared" si="1"/>
        <v>240</v>
      </c>
      <c r="AB5" s="17">
        <f t="shared" si="2"/>
        <v>-264.39999999999998</v>
      </c>
      <c r="AC5" s="16" t="b">
        <f t="shared" si="3"/>
        <v>0</v>
      </c>
    </row>
    <row r="6" spans="2:29">
      <c r="B6" s="247"/>
      <c r="C6" s="4" t="s">
        <v>181</v>
      </c>
      <c r="D6" s="4"/>
      <c r="E6" s="4" t="s">
        <v>1</v>
      </c>
      <c r="F6" s="4" t="s">
        <v>0</v>
      </c>
      <c r="G6" s="248" t="s">
        <v>2</v>
      </c>
      <c r="J6" s="3"/>
      <c r="K6" s="3"/>
      <c r="L6" s="3"/>
      <c r="M6" s="3"/>
      <c r="N6" s="3"/>
      <c r="W6" s="16">
        <v>8</v>
      </c>
      <c r="X6" s="246">
        <f t="shared" si="0"/>
        <v>28</v>
      </c>
      <c r="Y6" s="246">
        <f t="shared" si="4"/>
        <v>79.2</v>
      </c>
      <c r="Z6" s="17">
        <f t="shared" si="5"/>
        <v>524.20000000000005</v>
      </c>
      <c r="AA6" s="246">
        <f t="shared" si="1"/>
        <v>320</v>
      </c>
      <c r="AB6" s="17">
        <f t="shared" si="2"/>
        <v>-204.20000000000005</v>
      </c>
      <c r="AC6" s="16" t="b">
        <f t="shared" si="3"/>
        <v>0</v>
      </c>
    </row>
    <row r="7" spans="2:29">
      <c r="B7" s="6" t="s">
        <v>0</v>
      </c>
      <c r="C7" s="278">
        <v>10</v>
      </c>
      <c r="D7" s="249" t="s">
        <v>11</v>
      </c>
      <c r="E7" s="278">
        <v>20</v>
      </c>
      <c r="F7" s="279">
        <v>1</v>
      </c>
      <c r="G7" s="250">
        <f>C7*E7*F7</f>
        <v>200</v>
      </c>
      <c r="H7" s="1" t="s">
        <v>182</v>
      </c>
      <c r="J7" s="3"/>
      <c r="K7" s="3"/>
      <c r="L7" s="3"/>
      <c r="M7" s="3"/>
      <c r="N7" s="251"/>
      <c r="W7" s="16">
        <v>10</v>
      </c>
      <c r="X7" s="246">
        <f t="shared" si="0"/>
        <v>35</v>
      </c>
      <c r="Y7" s="246">
        <f t="shared" si="4"/>
        <v>99</v>
      </c>
      <c r="Z7" s="17">
        <f t="shared" si="5"/>
        <v>544</v>
      </c>
      <c r="AA7" s="246">
        <f t="shared" si="1"/>
        <v>400</v>
      </c>
      <c r="AB7" s="17">
        <f t="shared" si="2"/>
        <v>-144</v>
      </c>
      <c r="AC7" s="16" t="b">
        <f t="shared" si="3"/>
        <v>0</v>
      </c>
    </row>
    <row r="8" spans="2:29">
      <c r="B8" s="6"/>
      <c r="C8" s="249" t="s">
        <v>171</v>
      </c>
      <c r="D8" s="249"/>
      <c r="E8" s="249" t="s">
        <v>4</v>
      </c>
      <c r="F8" s="249" t="s">
        <v>3</v>
      </c>
      <c r="G8" s="252"/>
      <c r="J8" s="3"/>
      <c r="K8" s="3"/>
      <c r="L8" s="3"/>
      <c r="M8" s="3"/>
      <c r="N8" s="3"/>
      <c r="W8" s="16">
        <v>12</v>
      </c>
      <c r="X8" s="246">
        <f t="shared" si="0"/>
        <v>42</v>
      </c>
      <c r="Y8" s="246">
        <f t="shared" si="4"/>
        <v>118.80000000000001</v>
      </c>
      <c r="Z8" s="17">
        <f t="shared" si="5"/>
        <v>563.79999999999995</v>
      </c>
      <c r="AA8" s="246">
        <f t="shared" si="1"/>
        <v>480</v>
      </c>
      <c r="AB8" s="17">
        <f t="shared" si="2"/>
        <v>-83.799999999999955</v>
      </c>
      <c r="AC8" s="16" t="b">
        <f t="shared" si="3"/>
        <v>0</v>
      </c>
    </row>
    <row r="9" spans="2:29">
      <c r="B9" s="6" t="s">
        <v>3</v>
      </c>
      <c r="C9" s="278">
        <v>5</v>
      </c>
      <c r="D9" s="249"/>
      <c r="E9" s="278">
        <v>15</v>
      </c>
      <c r="F9" s="279">
        <v>2</v>
      </c>
      <c r="G9" s="250">
        <f>C9*E9*F9</f>
        <v>150</v>
      </c>
      <c r="H9" s="1" t="s">
        <v>183</v>
      </c>
      <c r="J9" s="3"/>
      <c r="K9" s="3"/>
      <c r="L9" s="3"/>
      <c r="M9" s="3"/>
      <c r="N9" s="251"/>
      <c r="S9" s="253"/>
      <c r="W9" s="16">
        <v>14</v>
      </c>
      <c r="X9" s="246">
        <f t="shared" si="0"/>
        <v>49</v>
      </c>
      <c r="Y9" s="246">
        <f t="shared" si="4"/>
        <v>138.6</v>
      </c>
      <c r="Z9" s="17">
        <f t="shared" si="5"/>
        <v>583.6</v>
      </c>
      <c r="AA9" s="246">
        <f t="shared" si="1"/>
        <v>560</v>
      </c>
      <c r="AB9" s="17">
        <f t="shared" si="2"/>
        <v>-23.600000000000023</v>
      </c>
      <c r="AC9" s="16" t="b">
        <f t="shared" si="3"/>
        <v>0</v>
      </c>
    </row>
    <row r="10" spans="2:29">
      <c r="B10" s="6"/>
      <c r="C10" s="7"/>
      <c r="D10" s="7"/>
      <c r="E10" s="7"/>
      <c r="F10" s="7"/>
      <c r="G10" s="252"/>
      <c r="J10" s="3"/>
      <c r="K10" s="3"/>
      <c r="L10" s="3"/>
      <c r="M10" s="3"/>
      <c r="N10" s="3"/>
      <c r="W10" s="16">
        <v>16</v>
      </c>
      <c r="X10" s="246">
        <f t="shared" si="0"/>
        <v>56</v>
      </c>
      <c r="Y10" s="246">
        <f t="shared" si="4"/>
        <v>158.4</v>
      </c>
      <c r="Z10" s="17">
        <f t="shared" si="5"/>
        <v>603.4</v>
      </c>
      <c r="AA10" s="246">
        <f t="shared" si="1"/>
        <v>640</v>
      </c>
      <c r="AB10" s="17">
        <f t="shared" si="2"/>
        <v>36.600000000000023</v>
      </c>
      <c r="AC10" s="16">
        <f t="shared" si="3"/>
        <v>16</v>
      </c>
    </row>
    <row r="11" spans="2:29">
      <c r="B11" s="6" t="s">
        <v>217</v>
      </c>
      <c r="C11" s="7"/>
      <c r="D11" s="7"/>
      <c r="E11" s="7"/>
      <c r="F11" s="7"/>
      <c r="G11" s="280">
        <v>25</v>
      </c>
      <c r="J11" s="3"/>
      <c r="K11" s="3"/>
      <c r="L11" s="3"/>
      <c r="M11" s="3"/>
      <c r="N11" s="251"/>
      <c r="W11" s="16">
        <v>18</v>
      </c>
      <c r="X11" s="246">
        <f t="shared" si="0"/>
        <v>63</v>
      </c>
      <c r="Y11" s="246">
        <f t="shared" si="4"/>
        <v>178.20000000000002</v>
      </c>
      <c r="Z11" s="17">
        <f t="shared" si="5"/>
        <v>623.20000000000005</v>
      </c>
      <c r="AA11" s="246">
        <f t="shared" si="1"/>
        <v>720</v>
      </c>
      <c r="AB11" s="17">
        <f t="shared" si="2"/>
        <v>96.799999999999955</v>
      </c>
      <c r="AC11" s="16">
        <f t="shared" si="3"/>
        <v>18</v>
      </c>
    </row>
    <row r="12" spans="2:29">
      <c r="B12" s="6"/>
      <c r="C12" s="7"/>
      <c r="D12" s="7"/>
      <c r="E12" s="7"/>
      <c r="F12" s="7"/>
      <c r="G12" s="250"/>
      <c r="J12" s="3"/>
      <c r="K12" s="3"/>
      <c r="L12" s="3"/>
      <c r="M12" s="3"/>
      <c r="N12" s="251"/>
      <c r="W12" s="16">
        <v>20</v>
      </c>
      <c r="X12" s="246">
        <f t="shared" si="0"/>
        <v>70</v>
      </c>
      <c r="Y12" s="246">
        <f t="shared" si="4"/>
        <v>198</v>
      </c>
      <c r="Z12" s="17">
        <f t="shared" si="5"/>
        <v>643</v>
      </c>
      <c r="AA12" s="246">
        <f t="shared" si="1"/>
        <v>800</v>
      </c>
      <c r="AB12" s="17">
        <f t="shared" si="2"/>
        <v>157</v>
      </c>
      <c r="AC12" s="16">
        <f t="shared" si="3"/>
        <v>20</v>
      </c>
    </row>
    <row r="13" spans="2:29" ht="14" thickBot="1">
      <c r="B13" s="6" t="s">
        <v>216</v>
      </c>
      <c r="C13" s="7"/>
      <c r="D13" s="7"/>
      <c r="E13" s="7"/>
      <c r="F13" s="7"/>
      <c r="G13" s="281">
        <v>70</v>
      </c>
      <c r="J13" s="3"/>
      <c r="K13" s="3"/>
      <c r="L13" s="3"/>
      <c r="M13" s="3"/>
      <c r="N13" s="251"/>
      <c r="W13" s="16">
        <v>22</v>
      </c>
      <c r="X13" s="246">
        <f t="shared" si="0"/>
        <v>77</v>
      </c>
      <c r="Y13" s="246">
        <f t="shared" si="4"/>
        <v>217.8</v>
      </c>
      <c r="Z13" s="17">
        <f t="shared" si="5"/>
        <v>662.8</v>
      </c>
      <c r="AA13" s="246">
        <f t="shared" si="1"/>
        <v>880</v>
      </c>
      <c r="AB13" s="17">
        <f t="shared" si="2"/>
        <v>217.20000000000005</v>
      </c>
      <c r="AC13" s="16">
        <f t="shared" si="3"/>
        <v>22</v>
      </c>
    </row>
    <row r="14" spans="2:29" ht="14" thickTop="1">
      <c r="B14" s="6"/>
      <c r="C14" s="7"/>
      <c r="D14" s="7"/>
      <c r="E14" s="7"/>
      <c r="F14" s="7"/>
      <c r="G14" s="252"/>
      <c r="J14" s="3"/>
      <c r="K14" s="3"/>
      <c r="L14" s="3"/>
      <c r="M14" s="3"/>
      <c r="N14" s="3"/>
      <c r="W14" s="16">
        <v>24</v>
      </c>
      <c r="X14" s="246">
        <f t="shared" si="0"/>
        <v>84</v>
      </c>
      <c r="Y14" s="246">
        <f t="shared" si="4"/>
        <v>237.60000000000002</v>
      </c>
      <c r="Z14" s="17">
        <f t="shared" si="5"/>
        <v>682.6</v>
      </c>
      <c r="AA14" s="246">
        <f t="shared" si="1"/>
        <v>960</v>
      </c>
      <c r="AB14" s="17">
        <f t="shared" si="2"/>
        <v>277.39999999999998</v>
      </c>
      <c r="AC14" s="16">
        <f t="shared" si="3"/>
        <v>24</v>
      </c>
    </row>
    <row r="15" spans="2:29">
      <c r="B15" s="254"/>
      <c r="C15" s="255"/>
      <c r="D15" s="255"/>
      <c r="E15" s="255"/>
      <c r="F15" s="255"/>
      <c r="G15" s="256">
        <f>SUM(G7:G13)</f>
        <v>445</v>
      </c>
      <c r="J15" s="3"/>
      <c r="K15" s="3"/>
      <c r="L15" s="3"/>
      <c r="M15" s="3"/>
      <c r="N15" s="8"/>
      <c r="W15" s="16">
        <v>26</v>
      </c>
      <c r="X15" s="246">
        <f t="shared" si="0"/>
        <v>91</v>
      </c>
      <c r="Y15" s="246">
        <f t="shared" si="4"/>
        <v>257.40000000000003</v>
      </c>
      <c r="Z15" s="17">
        <f t="shared" si="5"/>
        <v>702.40000000000009</v>
      </c>
      <c r="AA15" s="246">
        <f t="shared" si="1"/>
        <v>1040</v>
      </c>
      <c r="AB15" s="17">
        <f t="shared" si="2"/>
        <v>337.59999999999991</v>
      </c>
      <c r="AC15" s="16">
        <f t="shared" si="3"/>
        <v>26</v>
      </c>
    </row>
    <row r="16" spans="2:29">
      <c r="J16" s="3"/>
      <c r="K16" s="3"/>
      <c r="L16" s="3"/>
      <c r="M16" s="3"/>
      <c r="N16" s="3"/>
      <c r="W16" s="16">
        <v>28</v>
      </c>
      <c r="X16" s="246">
        <f t="shared" si="0"/>
        <v>98</v>
      </c>
      <c r="Y16" s="246">
        <f t="shared" si="4"/>
        <v>277.2</v>
      </c>
      <c r="Z16" s="17">
        <f t="shared" si="5"/>
        <v>722.2</v>
      </c>
      <c r="AA16" s="246">
        <f t="shared" si="1"/>
        <v>1120</v>
      </c>
      <c r="AB16" s="17">
        <f t="shared" si="2"/>
        <v>397.79999999999995</v>
      </c>
      <c r="AC16" s="16">
        <f t="shared" si="3"/>
        <v>28</v>
      </c>
    </row>
    <row r="17" spans="2:29">
      <c r="B17" s="257" t="s">
        <v>214</v>
      </c>
      <c r="C17" s="255"/>
      <c r="D17" s="255"/>
      <c r="E17" s="255"/>
      <c r="F17" s="255"/>
      <c r="G17" s="7"/>
      <c r="J17" s="3"/>
      <c r="K17" s="3"/>
      <c r="L17" s="3"/>
      <c r="M17" s="3"/>
      <c r="N17" s="3"/>
      <c r="W17" s="16">
        <v>30</v>
      </c>
      <c r="X17" s="246">
        <f t="shared" si="0"/>
        <v>105</v>
      </c>
      <c r="Y17" s="246">
        <f t="shared" si="4"/>
        <v>297</v>
      </c>
      <c r="Z17" s="17">
        <f t="shared" si="5"/>
        <v>742</v>
      </c>
      <c r="AA17" s="246">
        <f t="shared" si="1"/>
        <v>1200</v>
      </c>
      <c r="AB17" s="17">
        <f t="shared" si="2"/>
        <v>458</v>
      </c>
      <c r="AC17" s="16">
        <f t="shared" si="3"/>
        <v>30</v>
      </c>
    </row>
    <row r="18" spans="2:29">
      <c r="B18" s="247" t="s">
        <v>184</v>
      </c>
      <c r="C18" s="5"/>
      <c r="D18" s="5"/>
      <c r="E18" s="5"/>
      <c r="F18" s="258"/>
      <c r="G18" s="7"/>
      <c r="J18" s="3"/>
      <c r="K18" s="3"/>
      <c r="L18" s="3"/>
      <c r="M18" s="3"/>
      <c r="N18" s="3"/>
      <c r="W18" s="16">
        <v>32</v>
      </c>
      <c r="X18" s="246">
        <f t="shared" si="0"/>
        <v>112</v>
      </c>
      <c r="Y18" s="246">
        <f t="shared" si="4"/>
        <v>316.8</v>
      </c>
      <c r="Z18" s="17">
        <f t="shared" si="5"/>
        <v>761.8</v>
      </c>
      <c r="AA18" s="246">
        <f t="shared" si="1"/>
        <v>1280</v>
      </c>
      <c r="AB18" s="17">
        <f t="shared" si="2"/>
        <v>518.20000000000005</v>
      </c>
      <c r="AC18" s="16">
        <f t="shared" si="3"/>
        <v>32</v>
      </c>
    </row>
    <row r="19" spans="2:29">
      <c r="B19" s="6"/>
      <c r="C19" s="7" t="s">
        <v>185</v>
      </c>
      <c r="D19" s="7"/>
      <c r="E19" s="279">
        <v>2</v>
      </c>
      <c r="F19" s="259"/>
      <c r="G19" s="7"/>
      <c r="J19" s="3"/>
      <c r="K19" s="3"/>
      <c r="L19" s="3"/>
      <c r="M19" s="3"/>
      <c r="N19" s="3"/>
      <c r="W19" s="16">
        <v>34</v>
      </c>
      <c r="X19" s="246">
        <f t="shared" si="0"/>
        <v>119</v>
      </c>
      <c r="Y19" s="246">
        <f t="shared" si="4"/>
        <v>336.6</v>
      </c>
      <c r="Z19" s="17">
        <f t="shared" si="5"/>
        <v>781.6</v>
      </c>
      <c r="AA19" s="246">
        <f t="shared" si="1"/>
        <v>1360</v>
      </c>
      <c r="AB19" s="17">
        <f t="shared" si="2"/>
        <v>578.4</v>
      </c>
      <c r="AC19" s="16">
        <f t="shared" si="3"/>
        <v>34</v>
      </c>
    </row>
    <row r="20" spans="2:29">
      <c r="B20" s="6"/>
      <c r="C20" s="7" t="s">
        <v>186</v>
      </c>
      <c r="D20" s="7"/>
      <c r="E20" s="279">
        <v>1</v>
      </c>
      <c r="F20" s="259"/>
      <c r="G20" s="7"/>
      <c r="J20" s="3"/>
      <c r="K20" s="3"/>
      <c r="L20" s="3"/>
      <c r="M20" s="3"/>
      <c r="N20" s="3"/>
      <c r="W20" s="16">
        <v>36</v>
      </c>
      <c r="X20" s="246">
        <f t="shared" si="0"/>
        <v>126</v>
      </c>
      <c r="Y20" s="246">
        <f t="shared" si="4"/>
        <v>356.40000000000003</v>
      </c>
      <c r="Z20" s="17">
        <f t="shared" si="5"/>
        <v>801.40000000000009</v>
      </c>
      <c r="AA20" s="246">
        <f t="shared" si="1"/>
        <v>1440</v>
      </c>
      <c r="AB20" s="17">
        <f t="shared" si="2"/>
        <v>638.59999999999991</v>
      </c>
      <c r="AC20" s="16">
        <f t="shared" si="3"/>
        <v>36</v>
      </c>
    </row>
    <row r="21" spans="2:29">
      <c r="B21" s="6"/>
      <c r="C21" s="7" t="s">
        <v>187</v>
      </c>
      <c r="D21" s="7"/>
      <c r="E21" s="279">
        <v>0.5</v>
      </c>
      <c r="F21" s="259"/>
      <c r="G21" s="7"/>
      <c r="J21" s="3"/>
      <c r="K21" s="3"/>
      <c r="L21" s="3"/>
      <c r="M21" s="3"/>
      <c r="N21" s="3"/>
      <c r="W21" s="16">
        <v>38</v>
      </c>
      <c r="X21" s="246">
        <f t="shared" si="0"/>
        <v>133</v>
      </c>
      <c r="Y21" s="246">
        <f t="shared" si="4"/>
        <v>376.2</v>
      </c>
      <c r="Z21" s="17">
        <f t="shared" si="5"/>
        <v>821.2</v>
      </c>
      <c r="AA21" s="246">
        <f t="shared" si="1"/>
        <v>1520</v>
      </c>
      <c r="AB21" s="17">
        <f t="shared" si="2"/>
        <v>698.8</v>
      </c>
      <c r="AC21" s="16">
        <f t="shared" si="3"/>
        <v>38</v>
      </c>
    </row>
    <row r="22" spans="2:29">
      <c r="B22" s="6"/>
      <c r="C22" s="7" t="s">
        <v>188</v>
      </c>
      <c r="D22" s="7"/>
      <c r="E22" s="279"/>
      <c r="F22" s="259"/>
      <c r="G22" s="7"/>
      <c r="J22" s="3"/>
      <c r="K22" s="3"/>
      <c r="L22" s="3"/>
      <c r="M22" s="3"/>
      <c r="N22" s="3"/>
      <c r="W22" s="16">
        <v>40</v>
      </c>
      <c r="X22" s="246">
        <f t="shared" si="0"/>
        <v>140</v>
      </c>
      <c r="Y22" s="246">
        <f t="shared" si="4"/>
        <v>396</v>
      </c>
      <c r="Z22" s="17">
        <f t="shared" si="5"/>
        <v>841</v>
      </c>
      <c r="AA22" s="246">
        <f t="shared" si="1"/>
        <v>1600</v>
      </c>
      <c r="AB22" s="17">
        <f t="shared" si="2"/>
        <v>759</v>
      </c>
      <c r="AC22" s="16">
        <f t="shared" si="3"/>
        <v>40</v>
      </c>
    </row>
    <row r="23" spans="2:29">
      <c r="B23" s="6"/>
      <c r="C23" s="7" t="s">
        <v>189</v>
      </c>
      <c r="D23" s="7"/>
      <c r="E23" s="279"/>
      <c r="F23" s="259"/>
      <c r="G23" s="7"/>
      <c r="J23" s="3"/>
      <c r="K23" s="3"/>
      <c r="L23" s="3"/>
      <c r="M23" s="3"/>
      <c r="N23" s="3"/>
      <c r="W23" s="16">
        <v>42</v>
      </c>
      <c r="X23" s="246">
        <f t="shared" si="0"/>
        <v>147</v>
      </c>
      <c r="Y23" s="246">
        <f t="shared" si="4"/>
        <v>415.8</v>
      </c>
      <c r="Z23" s="17">
        <f t="shared" si="5"/>
        <v>860.8</v>
      </c>
      <c r="AA23" s="246">
        <f t="shared" si="1"/>
        <v>1680</v>
      </c>
      <c r="AB23" s="17">
        <f t="shared" si="2"/>
        <v>819.2</v>
      </c>
      <c r="AC23" s="16">
        <f t="shared" si="3"/>
        <v>42</v>
      </c>
    </row>
    <row r="24" spans="2:29" ht="14" thickBot="1">
      <c r="B24" s="6"/>
      <c r="C24" s="7" t="s">
        <v>90</v>
      </c>
      <c r="D24" s="3"/>
      <c r="E24" s="279"/>
      <c r="F24" s="259"/>
      <c r="G24" s="7"/>
      <c r="J24" s="3"/>
      <c r="K24" s="3"/>
      <c r="L24" s="3"/>
      <c r="M24" s="3"/>
      <c r="N24" s="3"/>
      <c r="W24" s="16">
        <v>44</v>
      </c>
      <c r="X24" s="246">
        <f t="shared" si="0"/>
        <v>154</v>
      </c>
      <c r="Y24" s="246">
        <f t="shared" si="4"/>
        <v>435.6</v>
      </c>
      <c r="Z24" s="17">
        <f t="shared" si="5"/>
        <v>880.6</v>
      </c>
      <c r="AA24" s="246">
        <f t="shared" si="1"/>
        <v>1760</v>
      </c>
      <c r="AB24" s="17">
        <f t="shared" si="2"/>
        <v>879.4</v>
      </c>
      <c r="AC24" s="16">
        <f t="shared" si="3"/>
        <v>44</v>
      </c>
    </row>
    <row r="25" spans="2:29" ht="14" thickBot="1">
      <c r="B25" s="6"/>
      <c r="C25" s="260" t="s">
        <v>91</v>
      </c>
      <c r="D25" s="261"/>
      <c r="E25" s="282"/>
      <c r="F25" s="259"/>
      <c r="G25" s="7"/>
      <c r="J25" s="19"/>
      <c r="K25" s="20"/>
      <c r="L25" s="20"/>
      <c r="M25" s="20"/>
      <c r="N25" s="21"/>
      <c r="P25" s="247" t="s">
        <v>259</v>
      </c>
      <c r="Q25" s="258"/>
      <c r="W25" s="16">
        <v>46</v>
      </c>
      <c r="X25" s="246">
        <f t="shared" si="0"/>
        <v>161</v>
      </c>
      <c r="Y25" s="246">
        <f t="shared" si="4"/>
        <v>455.40000000000003</v>
      </c>
      <c r="Z25" s="17">
        <f t="shared" si="5"/>
        <v>900.40000000000009</v>
      </c>
      <c r="AA25" s="246">
        <f t="shared" si="1"/>
        <v>1840</v>
      </c>
      <c r="AB25" s="17">
        <f t="shared" si="2"/>
        <v>939.59999999999991</v>
      </c>
      <c r="AC25" s="16">
        <f t="shared" si="3"/>
        <v>46</v>
      </c>
    </row>
    <row r="26" spans="2:29" ht="19" thickTop="1">
      <c r="B26" s="6"/>
      <c r="C26" s="7" t="s">
        <v>190</v>
      </c>
      <c r="D26" s="7"/>
      <c r="E26" s="262">
        <f>SUM(E19:E25)</f>
        <v>3.5</v>
      </c>
      <c r="F26" s="259"/>
      <c r="J26" s="22"/>
      <c r="K26" s="23" t="s">
        <v>7</v>
      </c>
      <c r="L26" s="23"/>
      <c r="M26" s="31">
        <f xml:space="preserve"> ROUNDUP(G15/E36, 0)</f>
        <v>15</v>
      </c>
      <c r="N26" s="27" t="s">
        <v>18</v>
      </c>
      <c r="P26" s="264">
        <f>M26/(C7+C9)</f>
        <v>1</v>
      </c>
      <c r="Q26" s="265" t="s">
        <v>21</v>
      </c>
      <c r="W26" s="16">
        <v>48</v>
      </c>
      <c r="X26" s="246">
        <f t="shared" si="0"/>
        <v>168</v>
      </c>
      <c r="Y26" s="246">
        <f t="shared" si="4"/>
        <v>475.20000000000005</v>
      </c>
      <c r="Z26" s="17">
        <f t="shared" si="5"/>
        <v>920.2</v>
      </c>
      <c r="AA26" s="246">
        <f t="shared" si="1"/>
        <v>1920</v>
      </c>
      <c r="AB26" s="17">
        <f t="shared" si="2"/>
        <v>999.8</v>
      </c>
      <c r="AC26" s="16">
        <f t="shared" si="3"/>
        <v>48</v>
      </c>
    </row>
    <row r="27" spans="2:29" ht="17" thickBot="1">
      <c r="B27" s="254"/>
      <c r="C27" s="255"/>
      <c r="D27" s="255"/>
      <c r="E27" s="255"/>
      <c r="F27" s="263"/>
      <c r="J27" s="24"/>
      <c r="K27" s="25"/>
      <c r="L27" s="25"/>
      <c r="M27" s="25"/>
      <c r="N27" s="26"/>
      <c r="P27" s="266">
        <f>L29/(C7+C9)</f>
        <v>53.333333333333336</v>
      </c>
      <c r="Q27" s="267" t="s">
        <v>22</v>
      </c>
      <c r="W27" s="16">
        <v>50</v>
      </c>
      <c r="X27" s="246">
        <f t="shared" si="0"/>
        <v>175</v>
      </c>
      <c r="Y27" s="246">
        <f t="shared" si="4"/>
        <v>495</v>
      </c>
      <c r="Z27" s="17">
        <f t="shared" si="5"/>
        <v>940</v>
      </c>
      <c r="AA27" s="246">
        <f t="shared" si="1"/>
        <v>2000</v>
      </c>
      <c r="AB27" s="17">
        <f t="shared" si="2"/>
        <v>1060</v>
      </c>
      <c r="AC27" s="16">
        <f t="shared" si="3"/>
        <v>50</v>
      </c>
    </row>
    <row r="28" spans="2:29">
      <c r="W28" s="16">
        <v>52</v>
      </c>
      <c r="X28" s="246">
        <f t="shared" si="0"/>
        <v>182</v>
      </c>
      <c r="Y28" s="246">
        <f t="shared" si="4"/>
        <v>514.80000000000007</v>
      </c>
      <c r="Z28" s="17">
        <f t="shared" si="5"/>
        <v>959.80000000000007</v>
      </c>
      <c r="AA28" s="246">
        <f t="shared" si="1"/>
        <v>2080</v>
      </c>
      <c r="AB28" s="17">
        <f t="shared" si="2"/>
        <v>1120.1999999999998</v>
      </c>
      <c r="AC28" s="16">
        <f t="shared" si="3"/>
        <v>52</v>
      </c>
    </row>
    <row r="29" spans="2:29" ht="16">
      <c r="B29" s="2" t="s">
        <v>191</v>
      </c>
      <c r="J29" s="12" t="s">
        <v>19</v>
      </c>
      <c r="K29" s="9"/>
      <c r="L29" s="285">
        <v>800</v>
      </c>
      <c r="M29" s="1" t="s">
        <v>193</v>
      </c>
      <c r="O29" s="32" t="s">
        <v>30</v>
      </c>
      <c r="P29" s="286">
        <v>500</v>
      </c>
      <c r="Q29" s="29" t="s">
        <v>194</v>
      </c>
      <c r="W29" s="16">
        <v>54</v>
      </c>
      <c r="X29" s="246">
        <f t="shared" si="0"/>
        <v>189</v>
      </c>
      <c r="Y29" s="246">
        <f t="shared" si="4"/>
        <v>534.6</v>
      </c>
      <c r="Z29" s="17">
        <f t="shared" si="5"/>
        <v>979.6</v>
      </c>
      <c r="AA29" s="246">
        <f t="shared" si="1"/>
        <v>2160</v>
      </c>
      <c r="AB29" s="17">
        <f t="shared" si="2"/>
        <v>1180.4000000000001</v>
      </c>
      <c r="AC29" s="16">
        <f t="shared" si="3"/>
        <v>54</v>
      </c>
    </row>
    <row r="30" spans="2:29" ht="16">
      <c r="B30" s="247"/>
      <c r="C30" s="5"/>
      <c r="D30" s="5"/>
      <c r="E30" s="5" t="s">
        <v>192</v>
      </c>
      <c r="F30" s="258"/>
      <c r="J30" s="12" t="s">
        <v>20</v>
      </c>
      <c r="K30" s="9"/>
      <c r="L30" s="269">
        <f>(L29*E31)-(G15+(L29*E26)+(C32*(L29*E31))+((L29*E31)-(L29*E31)/(1+C33))+L40)</f>
        <v>23643.679245283016</v>
      </c>
      <c r="O30" s="32" t="s">
        <v>219</v>
      </c>
      <c r="P30" s="287">
        <v>100</v>
      </c>
      <c r="Q30" s="29" t="s">
        <v>31</v>
      </c>
      <c r="W30" s="16">
        <v>56</v>
      </c>
      <c r="X30" s="246">
        <f t="shared" si="0"/>
        <v>196</v>
      </c>
      <c r="Y30" s="246">
        <f t="shared" si="4"/>
        <v>554.4</v>
      </c>
      <c r="Z30" s="17">
        <f t="shared" si="5"/>
        <v>999.4</v>
      </c>
      <c r="AA30" s="246">
        <f t="shared" si="1"/>
        <v>2240</v>
      </c>
      <c r="AB30" s="17">
        <f t="shared" si="2"/>
        <v>1240.5999999999999</v>
      </c>
      <c r="AC30" s="16">
        <f t="shared" si="3"/>
        <v>56</v>
      </c>
    </row>
    <row r="31" spans="2:29" ht="16">
      <c r="B31" s="6" t="s">
        <v>5</v>
      </c>
      <c r="C31" s="7"/>
      <c r="D31" s="7"/>
      <c r="E31" s="283">
        <v>40</v>
      </c>
      <c r="F31" s="259"/>
      <c r="J31" s="12" t="s">
        <v>195</v>
      </c>
      <c r="L31" s="270">
        <f>IF(L30&lt;=0, 0, L30*0.15)</f>
        <v>3546.5518867924525</v>
      </c>
      <c r="Q31" s="1" t="s">
        <v>218</v>
      </c>
      <c r="W31" s="16">
        <v>58</v>
      </c>
      <c r="X31" s="246">
        <f t="shared" si="0"/>
        <v>203</v>
      </c>
      <c r="Y31" s="246">
        <f t="shared" si="4"/>
        <v>574.20000000000005</v>
      </c>
      <c r="Z31" s="17">
        <f t="shared" si="5"/>
        <v>1019.2</v>
      </c>
      <c r="AA31" s="246">
        <f t="shared" si="1"/>
        <v>2320</v>
      </c>
      <c r="AB31" s="17">
        <f t="shared" si="2"/>
        <v>1300.8</v>
      </c>
      <c r="AC31" s="16">
        <f t="shared" si="3"/>
        <v>58</v>
      </c>
    </row>
    <row r="32" spans="2:29" ht="16">
      <c r="B32" s="6" t="s">
        <v>36</v>
      </c>
      <c r="C32" s="301">
        <v>0.1</v>
      </c>
      <c r="D32" s="7"/>
      <c r="E32" s="283">
        <f>E31*C32</f>
        <v>4</v>
      </c>
      <c r="F32" s="259"/>
      <c r="J32" s="12" t="s">
        <v>35</v>
      </c>
      <c r="K32" s="9"/>
      <c r="L32" s="270">
        <f>L30-L31</f>
        <v>20097.127358490565</v>
      </c>
      <c r="N32" s="9"/>
      <c r="Q32" s="10"/>
      <c r="W32" s="16">
        <v>60</v>
      </c>
      <c r="X32" s="246">
        <f t="shared" si="0"/>
        <v>210</v>
      </c>
      <c r="Y32" s="246">
        <f t="shared" si="4"/>
        <v>594</v>
      </c>
      <c r="Z32" s="17">
        <f t="shared" si="5"/>
        <v>1039</v>
      </c>
      <c r="AA32" s="246">
        <f t="shared" si="1"/>
        <v>2400</v>
      </c>
      <c r="AB32" s="17">
        <f t="shared" si="2"/>
        <v>1361</v>
      </c>
      <c r="AC32" s="16">
        <f t="shared" si="3"/>
        <v>60</v>
      </c>
    </row>
    <row r="33" spans="2:29" ht="16">
      <c r="B33" s="6" t="s">
        <v>32</v>
      </c>
      <c r="C33" s="284">
        <v>0.06</v>
      </c>
      <c r="D33" s="7"/>
      <c r="E33" s="268">
        <f>E31*C33</f>
        <v>2.4</v>
      </c>
      <c r="F33" s="259"/>
      <c r="J33" s="12" t="s">
        <v>33</v>
      </c>
      <c r="K33" s="9"/>
      <c r="L33" s="271">
        <f>L32/P30</f>
        <v>200.97127358490565</v>
      </c>
      <c r="M33" s="1" t="s">
        <v>10</v>
      </c>
      <c r="W33" s="16">
        <v>62</v>
      </c>
      <c r="X33" s="246">
        <f t="shared" si="0"/>
        <v>217</v>
      </c>
      <c r="Y33" s="246">
        <f t="shared" si="4"/>
        <v>613.80000000000007</v>
      </c>
      <c r="Z33" s="17">
        <f t="shared" si="5"/>
        <v>1058.8000000000002</v>
      </c>
      <c r="AA33" s="246">
        <f t="shared" si="1"/>
        <v>2480</v>
      </c>
      <c r="AB33" s="17">
        <f t="shared" si="2"/>
        <v>1421.1999999999998</v>
      </c>
      <c r="AC33" s="16">
        <f t="shared" si="3"/>
        <v>62</v>
      </c>
    </row>
    <row r="34" spans="2:29" ht="16">
      <c r="B34" s="6" t="s">
        <v>196</v>
      </c>
      <c r="C34" s="7"/>
      <c r="D34" s="7"/>
      <c r="E34" s="268">
        <f>E26</f>
        <v>3.5</v>
      </c>
      <c r="F34" s="259"/>
      <c r="J34" s="12" t="s">
        <v>8</v>
      </c>
      <c r="K34" s="9"/>
      <c r="L34" s="272">
        <f>L33/(P29/P30)</f>
        <v>40.194254716981128</v>
      </c>
      <c r="M34" s="1" t="s">
        <v>10</v>
      </c>
      <c r="W34" s="16">
        <v>64</v>
      </c>
      <c r="X34" s="246">
        <f t="shared" si="0"/>
        <v>224</v>
      </c>
      <c r="Y34" s="246">
        <f t="shared" si="4"/>
        <v>633.6</v>
      </c>
      <c r="Z34" s="17">
        <f t="shared" si="5"/>
        <v>1078.5999999999999</v>
      </c>
      <c r="AA34" s="246">
        <f t="shared" si="1"/>
        <v>2560</v>
      </c>
      <c r="AB34" s="17">
        <f t="shared" si="2"/>
        <v>1481.4</v>
      </c>
      <c r="AC34" s="16">
        <f t="shared" si="3"/>
        <v>64</v>
      </c>
    </row>
    <row r="35" spans="2:29">
      <c r="B35" s="6"/>
      <c r="C35" s="7"/>
      <c r="D35" s="7"/>
      <c r="E35" s="268"/>
      <c r="F35" s="259"/>
      <c r="L35" s="16"/>
      <c r="W35" s="16">
        <v>66</v>
      </c>
      <c r="X35" s="246">
        <f t="shared" si="0"/>
        <v>231</v>
      </c>
      <c r="Y35" s="246">
        <f t="shared" si="4"/>
        <v>653.4</v>
      </c>
      <c r="Z35" s="17">
        <f t="shared" si="5"/>
        <v>1098.4000000000001</v>
      </c>
      <c r="AA35" s="246">
        <f t="shared" si="1"/>
        <v>2640</v>
      </c>
      <c r="AB35" s="17">
        <f t="shared" si="2"/>
        <v>1541.6</v>
      </c>
      <c r="AC35" s="16">
        <f t="shared" si="3"/>
        <v>66</v>
      </c>
    </row>
    <row r="36" spans="2:29">
      <c r="B36" s="6" t="s">
        <v>197</v>
      </c>
      <c r="C36" s="7"/>
      <c r="D36" s="7"/>
      <c r="E36" s="268">
        <f>E31-(E32+E33+E34)</f>
        <v>30.1</v>
      </c>
      <c r="F36" s="259"/>
      <c r="J36" s="247" t="s">
        <v>29</v>
      </c>
      <c r="K36" s="5"/>
      <c r="L36" s="4"/>
      <c r="M36" s="5"/>
      <c r="N36" s="28"/>
      <c r="O36" s="5"/>
      <c r="P36" s="258"/>
      <c r="W36" s="16">
        <v>68</v>
      </c>
      <c r="X36" s="246">
        <f t="shared" si="0"/>
        <v>238</v>
      </c>
      <c r="Y36" s="246">
        <f t="shared" si="4"/>
        <v>673.2</v>
      </c>
      <c r="Z36" s="17">
        <f t="shared" si="5"/>
        <v>1118.2</v>
      </c>
      <c r="AA36" s="246">
        <f t="shared" si="1"/>
        <v>2720</v>
      </c>
      <c r="AB36" s="17">
        <f t="shared" si="2"/>
        <v>1601.8</v>
      </c>
      <c r="AC36" s="16">
        <f t="shared" si="3"/>
        <v>68</v>
      </c>
    </row>
    <row r="37" spans="2:29">
      <c r="B37" s="254"/>
      <c r="C37" s="255"/>
      <c r="D37" s="255"/>
      <c r="E37" s="255"/>
      <c r="F37" s="263"/>
      <c r="J37" s="30" t="s">
        <v>6</v>
      </c>
      <c r="K37" s="7"/>
      <c r="L37" s="268">
        <f>L30</f>
        <v>23643.679245283016</v>
      </c>
      <c r="M37" s="7"/>
      <c r="N37" s="7" t="s">
        <v>25</v>
      </c>
      <c r="O37" s="7"/>
      <c r="P37" s="273">
        <f>(L37+L40)-L38-L39-L40</f>
        <v>19997.127358490565</v>
      </c>
      <c r="W37" s="16">
        <v>70</v>
      </c>
      <c r="X37" s="246">
        <f t="shared" si="0"/>
        <v>245</v>
      </c>
      <c r="Y37" s="246">
        <f t="shared" si="4"/>
        <v>693</v>
      </c>
      <c r="Z37" s="17">
        <f t="shared" si="5"/>
        <v>1138</v>
      </c>
      <c r="AA37" s="246">
        <f t="shared" si="1"/>
        <v>2800</v>
      </c>
      <c r="AB37" s="17">
        <f t="shared" si="2"/>
        <v>1662</v>
      </c>
      <c r="AC37" s="16">
        <f t="shared" si="3"/>
        <v>70</v>
      </c>
    </row>
    <row r="38" spans="2:29">
      <c r="J38" s="30" t="s">
        <v>199</v>
      </c>
      <c r="K38" s="7"/>
      <c r="L38" s="268">
        <f>L31</f>
        <v>3546.5518867924525</v>
      </c>
      <c r="M38" s="7"/>
      <c r="N38" s="7" t="s">
        <v>26</v>
      </c>
      <c r="O38" s="7"/>
      <c r="P38" s="273">
        <f>P29</f>
        <v>500</v>
      </c>
      <c r="W38" s="16">
        <v>72</v>
      </c>
      <c r="X38" s="246">
        <f t="shared" si="0"/>
        <v>252</v>
      </c>
      <c r="Y38" s="246">
        <f t="shared" si="4"/>
        <v>712.80000000000007</v>
      </c>
      <c r="Z38" s="17">
        <f t="shared" si="5"/>
        <v>1157.8000000000002</v>
      </c>
      <c r="AA38" s="246">
        <f t="shared" si="1"/>
        <v>2880</v>
      </c>
      <c r="AB38" s="17">
        <f t="shared" si="2"/>
        <v>1722.1999999999998</v>
      </c>
      <c r="AC38" s="16">
        <f t="shared" si="3"/>
        <v>72</v>
      </c>
    </row>
    <row r="39" spans="2:29">
      <c r="B39" s="1" t="s">
        <v>198</v>
      </c>
      <c r="J39" s="30" t="s">
        <v>9</v>
      </c>
      <c r="K39" s="7"/>
      <c r="L39" s="283">
        <v>100</v>
      </c>
      <c r="M39" s="7"/>
      <c r="N39" s="7" t="s">
        <v>27</v>
      </c>
      <c r="O39" s="7"/>
      <c r="P39" s="273">
        <f>SUM(P37:P38)</f>
        <v>20497.127358490565</v>
      </c>
      <c r="W39" s="16">
        <v>74</v>
      </c>
      <c r="X39" s="246">
        <f t="shared" si="0"/>
        <v>259</v>
      </c>
      <c r="Y39" s="246">
        <f t="shared" si="4"/>
        <v>732.6</v>
      </c>
      <c r="Z39" s="17">
        <f t="shared" si="5"/>
        <v>1177.5999999999999</v>
      </c>
      <c r="AA39" s="246">
        <f t="shared" si="1"/>
        <v>2960</v>
      </c>
      <c r="AB39" s="17">
        <f t="shared" si="2"/>
        <v>1782.4</v>
      </c>
      <c r="AC39" s="16">
        <f t="shared" si="3"/>
        <v>74</v>
      </c>
    </row>
    <row r="40" spans="2:29" ht="16">
      <c r="B40" s="1" t="s">
        <v>270</v>
      </c>
      <c r="J40" s="30" t="s">
        <v>24</v>
      </c>
      <c r="K40" s="23"/>
      <c r="L40" s="283">
        <v>100</v>
      </c>
      <c r="M40" s="274"/>
      <c r="N40" s="7"/>
      <c r="O40" s="7"/>
      <c r="P40" s="273"/>
      <c r="W40" s="16">
        <v>76</v>
      </c>
      <c r="X40" s="246">
        <f t="shared" si="0"/>
        <v>266</v>
      </c>
      <c r="Y40" s="246">
        <f t="shared" si="4"/>
        <v>752.4</v>
      </c>
      <c r="Z40" s="17">
        <f t="shared" si="5"/>
        <v>1197.4000000000001</v>
      </c>
      <c r="AA40" s="246">
        <f t="shared" si="1"/>
        <v>3040</v>
      </c>
      <c r="AB40" s="17">
        <f t="shared" si="2"/>
        <v>1842.6</v>
      </c>
      <c r="AC40" s="16">
        <f t="shared" si="3"/>
        <v>76</v>
      </c>
    </row>
    <row r="41" spans="2:29">
      <c r="J41" s="254"/>
      <c r="K41" s="255"/>
      <c r="L41" s="255"/>
      <c r="M41" s="255"/>
      <c r="N41" s="255" t="s">
        <v>28</v>
      </c>
      <c r="O41" s="255"/>
      <c r="P41" s="275">
        <f>ROUNDDOWN(P39/P30,2)</f>
        <v>204.97</v>
      </c>
      <c r="Q41" s="33" t="s">
        <v>34</v>
      </c>
      <c r="W41" s="16">
        <v>78</v>
      </c>
      <c r="X41" s="246">
        <f t="shared" si="0"/>
        <v>273</v>
      </c>
      <c r="Y41" s="246">
        <f t="shared" si="4"/>
        <v>772.2</v>
      </c>
      <c r="Z41" s="17">
        <f t="shared" si="5"/>
        <v>1217.2</v>
      </c>
      <c r="AA41" s="246">
        <f t="shared" si="1"/>
        <v>3120</v>
      </c>
      <c r="AB41" s="17">
        <f t="shared" si="2"/>
        <v>1902.8</v>
      </c>
      <c r="AC41" s="16">
        <f t="shared" si="3"/>
        <v>78</v>
      </c>
    </row>
    <row r="42" spans="2:29">
      <c r="B42" s="1" t="s">
        <v>200</v>
      </c>
      <c r="W42" s="16">
        <v>80</v>
      </c>
      <c r="X42" s="246">
        <f t="shared" si="0"/>
        <v>280</v>
      </c>
      <c r="Y42" s="246">
        <f t="shared" si="4"/>
        <v>792</v>
      </c>
      <c r="Z42" s="17">
        <f t="shared" si="5"/>
        <v>1237</v>
      </c>
      <c r="AA42" s="246">
        <f t="shared" si="1"/>
        <v>3200</v>
      </c>
      <c r="AB42" s="17">
        <f t="shared" si="2"/>
        <v>1963</v>
      </c>
      <c r="AC42" s="16">
        <f t="shared" si="3"/>
        <v>80</v>
      </c>
    </row>
    <row r="43" spans="2:29">
      <c r="B43" s="1" t="s">
        <v>201</v>
      </c>
      <c r="M43" s="1" t="s">
        <v>204</v>
      </c>
      <c r="W43" s="16">
        <v>82</v>
      </c>
      <c r="X43" s="246">
        <f t="shared" si="0"/>
        <v>287</v>
      </c>
      <c r="Y43" s="246">
        <f t="shared" si="4"/>
        <v>811.80000000000007</v>
      </c>
      <c r="Z43" s="17">
        <f t="shared" si="5"/>
        <v>1256.8000000000002</v>
      </c>
      <c r="AA43" s="246">
        <f t="shared" si="1"/>
        <v>3280</v>
      </c>
      <c r="AB43" s="17">
        <f t="shared" si="2"/>
        <v>2023.1999999999998</v>
      </c>
      <c r="AC43" s="16">
        <f t="shared" si="3"/>
        <v>82</v>
      </c>
    </row>
    <row r="44" spans="2:29">
      <c r="B44" s="1" t="s">
        <v>202</v>
      </c>
      <c r="W44" s="16">
        <v>84</v>
      </c>
      <c r="X44" s="246">
        <f t="shared" si="0"/>
        <v>294</v>
      </c>
      <c r="Y44" s="246">
        <f t="shared" si="4"/>
        <v>831.6</v>
      </c>
      <c r="Z44" s="17">
        <f t="shared" si="5"/>
        <v>1276.5999999999999</v>
      </c>
      <c r="AA44" s="246">
        <f t="shared" si="1"/>
        <v>3360</v>
      </c>
      <c r="AB44" s="17">
        <f t="shared" si="2"/>
        <v>2083.4</v>
      </c>
      <c r="AC44" s="16">
        <f t="shared" si="3"/>
        <v>84</v>
      </c>
    </row>
    <row r="45" spans="2:29">
      <c r="B45" s="1" t="s">
        <v>203</v>
      </c>
      <c r="W45" s="16">
        <v>86</v>
      </c>
      <c r="X45" s="246">
        <f t="shared" si="0"/>
        <v>301</v>
      </c>
      <c r="Y45" s="246">
        <f t="shared" si="4"/>
        <v>851.4</v>
      </c>
      <c r="Z45" s="17">
        <f t="shared" si="5"/>
        <v>1296.4000000000001</v>
      </c>
      <c r="AA45" s="246">
        <f t="shared" si="1"/>
        <v>3440</v>
      </c>
      <c r="AB45" s="17">
        <f t="shared" si="2"/>
        <v>2143.6</v>
      </c>
      <c r="AC45" s="16">
        <f t="shared" si="3"/>
        <v>86</v>
      </c>
    </row>
    <row r="46" spans="2:29">
      <c r="W46" s="16">
        <v>88</v>
      </c>
      <c r="X46" s="246">
        <f t="shared" si="0"/>
        <v>308</v>
      </c>
      <c r="Y46" s="246">
        <f t="shared" si="4"/>
        <v>871.2</v>
      </c>
      <c r="Z46" s="17">
        <f t="shared" si="5"/>
        <v>1316.2</v>
      </c>
      <c r="AA46" s="246">
        <f t="shared" si="1"/>
        <v>3520</v>
      </c>
      <c r="AB46" s="17">
        <f t="shared" si="2"/>
        <v>2203.8000000000002</v>
      </c>
      <c r="AC46" s="16">
        <f t="shared" si="3"/>
        <v>88</v>
      </c>
    </row>
    <row r="47" spans="2:29">
      <c r="K47" s="10"/>
      <c r="L47" s="10"/>
      <c r="W47" s="16">
        <v>90</v>
      </c>
      <c r="X47" s="246">
        <f t="shared" si="0"/>
        <v>315</v>
      </c>
      <c r="Y47" s="246">
        <f t="shared" si="4"/>
        <v>891</v>
      </c>
      <c r="Z47" s="17">
        <f t="shared" si="5"/>
        <v>1336</v>
      </c>
      <c r="AA47" s="246">
        <f t="shared" si="1"/>
        <v>3600</v>
      </c>
      <c r="AB47" s="17">
        <f t="shared" si="2"/>
        <v>2264</v>
      </c>
      <c r="AC47" s="16">
        <f t="shared" si="3"/>
        <v>90</v>
      </c>
    </row>
    <row r="48" spans="2:29">
      <c r="K48" s="10"/>
      <c r="W48" s="16">
        <v>92</v>
      </c>
      <c r="X48" s="246">
        <f t="shared" si="0"/>
        <v>322</v>
      </c>
      <c r="Y48" s="246">
        <f t="shared" si="4"/>
        <v>910.80000000000007</v>
      </c>
      <c r="Z48" s="17">
        <f t="shared" si="5"/>
        <v>1355.8000000000002</v>
      </c>
      <c r="AA48" s="246">
        <f t="shared" si="1"/>
        <v>3680</v>
      </c>
      <c r="AB48" s="17">
        <f t="shared" si="2"/>
        <v>2324.1999999999998</v>
      </c>
      <c r="AC48" s="16">
        <f t="shared" si="3"/>
        <v>92</v>
      </c>
    </row>
    <row r="49" spans="11:29" ht="16">
      <c r="K49" s="10"/>
      <c r="L49" s="9"/>
      <c r="M49" s="9"/>
      <c r="N49" s="11"/>
      <c r="W49" s="16">
        <v>94</v>
      </c>
      <c r="X49" s="246">
        <f t="shared" si="0"/>
        <v>329</v>
      </c>
      <c r="Y49" s="246">
        <f t="shared" si="4"/>
        <v>930.6</v>
      </c>
      <c r="Z49" s="17">
        <f t="shared" si="5"/>
        <v>1375.6</v>
      </c>
      <c r="AA49" s="246">
        <f t="shared" si="1"/>
        <v>3760</v>
      </c>
      <c r="AB49" s="17">
        <f t="shared" si="2"/>
        <v>2384.4</v>
      </c>
      <c r="AC49" s="16">
        <f t="shared" si="3"/>
        <v>94</v>
      </c>
    </row>
    <row r="50" spans="11:29" ht="16">
      <c r="K50" s="10"/>
      <c r="L50" s="9"/>
      <c r="M50" s="12"/>
      <c r="N50" s="271"/>
      <c r="W50" s="16">
        <v>96</v>
      </c>
      <c r="X50" s="246">
        <f t="shared" si="0"/>
        <v>336</v>
      </c>
      <c r="Y50" s="246">
        <f t="shared" si="4"/>
        <v>950.40000000000009</v>
      </c>
      <c r="Z50" s="17">
        <f t="shared" si="5"/>
        <v>1395.4</v>
      </c>
      <c r="AA50" s="246">
        <f t="shared" si="1"/>
        <v>3840</v>
      </c>
      <c r="AB50" s="17">
        <f t="shared" si="2"/>
        <v>2444.6</v>
      </c>
      <c r="AC50" s="16">
        <f t="shared" si="3"/>
        <v>96</v>
      </c>
    </row>
    <row r="51" spans="11:29" ht="16">
      <c r="L51" s="10"/>
      <c r="M51" s="276"/>
      <c r="N51" s="271"/>
      <c r="W51" s="16">
        <v>98</v>
      </c>
      <c r="X51" s="246">
        <f t="shared" si="0"/>
        <v>343</v>
      </c>
      <c r="Y51" s="246">
        <f t="shared" si="4"/>
        <v>970.2</v>
      </c>
      <c r="Z51" s="17">
        <f t="shared" si="5"/>
        <v>1415.2</v>
      </c>
      <c r="AA51" s="246">
        <f t="shared" si="1"/>
        <v>3920</v>
      </c>
      <c r="AB51" s="17">
        <f t="shared" si="2"/>
        <v>2504.8000000000002</v>
      </c>
      <c r="AC51" s="16">
        <f t="shared" si="3"/>
        <v>98</v>
      </c>
    </row>
    <row r="52" spans="11:29" ht="16">
      <c r="K52" s="10"/>
      <c r="L52" s="9"/>
      <c r="M52" s="12"/>
      <c r="N52" s="9"/>
      <c r="W52" s="16">
        <v>100</v>
      </c>
      <c r="X52" s="246">
        <f t="shared" si="0"/>
        <v>350</v>
      </c>
      <c r="Y52" s="246">
        <f t="shared" si="4"/>
        <v>990</v>
      </c>
      <c r="Z52" s="17">
        <f t="shared" si="5"/>
        <v>1435</v>
      </c>
      <c r="AA52" s="246">
        <f t="shared" si="1"/>
        <v>4000</v>
      </c>
      <c r="AB52" s="17">
        <f t="shared" si="2"/>
        <v>2565</v>
      </c>
      <c r="AC52" s="16">
        <f t="shared" si="3"/>
        <v>100</v>
      </c>
    </row>
    <row r="53" spans="11:29" ht="16">
      <c r="K53" s="10"/>
      <c r="L53" s="9"/>
      <c r="M53" s="276"/>
      <c r="N53" s="11"/>
      <c r="W53" s="16">
        <v>102</v>
      </c>
      <c r="X53" s="246">
        <f t="shared" si="0"/>
        <v>357</v>
      </c>
      <c r="Y53" s="246">
        <f t="shared" si="4"/>
        <v>1009.8000000000001</v>
      </c>
      <c r="Z53" s="17">
        <f t="shared" si="5"/>
        <v>1454.8000000000002</v>
      </c>
      <c r="AA53" s="246">
        <f t="shared" si="1"/>
        <v>4080</v>
      </c>
      <c r="AB53" s="17">
        <f t="shared" si="2"/>
        <v>2625.2</v>
      </c>
      <c r="AC53" s="16">
        <f t="shared" si="3"/>
        <v>102</v>
      </c>
    </row>
    <row r="54" spans="11:29" ht="16">
      <c r="L54" s="9"/>
      <c r="M54" s="9"/>
      <c r="N54" s="9"/>
      <c r="W54" s="16">
        <v>104</v>
      </c>
      <c r="X54" s="246">
        <f t="shared" si="0"/>
        <v>364</v>
      </c>
      <c r="Y54" s="246">
        <f t="shared" si="4"/>
        <v>1029.6000000000001</v>
      </c>
      <c r="Z54" s="17">
        <f t="shared" si="5"/>
        <v>1474.6000000000001</v>
      </c>
      <c r="AA54" s="246">
        <f t="shared" si="1"/>
        <v>4160</v>
      </c>
      <c r="AB54" s="17">
        <f t="shared" si="2"/>
        <v>2685.3999999999996</v>
      </c>
      <c r="AC54" s="16">
        <f t="shared" si="3"/>
        <v>104</v>
      </c>
    </row>
    <row r="55" spans="11:29" ht="19">
      <c r="L55" s="9"/>
      <c r="M55" s="13"/>
      <c r="N55" s="14"/>
      <c r="W55" s="16">
        <v>106</v>
      </c>
      <c r="X55" s="246">
        <f t="shared" si="0"/>
        <v>371</v>
      </c>
      <c r="Y55" s="246">
        <f t="shared" si="4"/>
        <v>1049.4000000000001</v>
      </c>
      <c r="Z55" s="17">
        <f t="shared" si="5"/>
        <v>1494.4</v>
      </c>
      <c r="AA55" s="246">
        <f t="shared" si="1"/>
        <v>4240</v>
      </c>
      <c r="AB55" s="17">
        <f t="shared" si="2"/>
        <v>2745.6</v>
      </c>
      <c r="AC55" s="16">
        <f t="shared" si="3"/>
        <v>106</v>
      </c>
    </row>
    <row r="56" spans="11:29" ht="16">
      <c r="L56" s="9"/>
      <c r="M56" s="9"/>
      <c r="N56" s="11"/>
      <c r="W56" s="16">
        <v>108</v>
      </c>
      <c r="X56" s="246">
        <f t="shared" si="0"/>
        <v>378</v>
      </c>
      <c r="Y56" s="246">
        <f t="shared" si="4"/>
        <v>1069.2</v>
      </c>
      <c r="Z56" s="17">
        <f t="shared" si="5"/>
        <v>1514.2</v>
      </c>
      <c r="AA56" s="246">
        <f t="shared" si="1"/>
        <v>4320</v>
      </c>
      <c r="AB56" s="17">
        <f t="shared" si="2"/>
        <v>2805.8</v>
      </c>
      <c r="AC56" s="16">
        <f t="shared" si="3"/>
        <v>108</v>
      </c>
    </row>
    <row r="57" spans="11:29" ht="16">
      <c r="L57" s="9"/>
      <c r="M57" s="9"/>
      <c r="N57" s="9"/>
      <c r="W57" s="16">
        <v>110</v>
      </c>
      <c r="X57" s="246">
        <f t="shared" si="0"/>
        <v>385</v>
      </c>
      <c r="Y57" s="246">
        <f t="shared" si="4"/>
        <v>1089</v>
      </c>
      <c r="Z57" s="17">
        <f t="shared" si="5"/>
        <v>1534</v>
      </c>
      <c r="AA57" s="246">
        <f t="shared" si="1"/>
        <v>4400</v>
      </c>
      <c r="AB57" s="17">
        <f t="shared" si="2"/>
        <v>2866</v>
      </c>
      <c r="AC57" s="16">
        <f t="shared" si="3"/>
        <v>110</v>
      </c>
    </row>
    <row r="58" spans="11:29" ht="16">
      <c r="L58" s="9"/>
      <c r="M58" s="9"/>
      <c r="N58" s="11"/>
      <c r="W58" s="16">
        <v>112</v>
      </c>
      <c r="X58" s="246">
        <f t="shared" si="0"/>
        <v>392</v>
      </c>
      <c r="Y58" s="246">
        <f t="shared" si="4"/>
        <v>1108.8</v>
      </c>
      <c r="Z58" s="17">
        <f t="shared" si="5"/>
        <v>1553.8</v>
      </c>
      <c r="AA58" s="246">
        <f t="shared" si="1"/>
        <v>4480</v>
      </c>
      <c r="AB58" s="17">
        <f t="shared" si="2"/>
        <v>2926.2</v>
      </c>
      <c r="AC58" s="16">
        <f t="shared" si="3"/>
        <v>112</v>
      </c>
    </row>
    <row r="59" spans="11:29" ht="16">
      <c r="L59" s="15"/>
      <c r="M59" s="15"/>
      <c r="N59" s="15"/>
      <c r="W59" s="16">
        <v>114</v>
      </c>
      <c r="X59" s="246">
        <f t="shared" si="0"/>
        <v>399</v>
      </c>
      <c r="Y59" s="246">
        <f t="shared" si="4"/>
        <v>1128.6000000000001</v>
      </c>
      <c r="Z59" s="17">
        <f t="shared" si="5"/>
        <v>1573.6000000000001</v>
      </c>
      <c r="AA59" s="246">
        <f t="shared" si="1"/>
        <v>4560</v>
      </c>
      <c r="AB59" s="17">
        <f t="shared" si="2"/>
        <v>2986.3999999999996</v>
      </c>
      <c r="AC59" s="16">
        <f t="shared" si="3"/>
        <v>114</v>
      </c>
    </row>
    <row r="60" spans="11:29">
      <c r="W60" s="16">
        <v>116</v>
      </c>
      <c r="X60" s="246">
        <f t="shared" si="0"/>
        <v>406</v>
      </c>
      <c r="Y60" s="246">
        <f t="shared" si="4"/>
        <v>1148.4000000000001</v>
      </c>
      <c r="Z60" s="17">
        <f t="shared" si="5"/>
        <v>1593.4</v>
      </c>
      <c r="AA60" s="246">
        <f t="shared" si="1"/>
        <v>4640</v>
      </c>
      <c r="AB60" s="17">
        <f t="shared" si="2"/>
        <v>3046.6</v>
      </c>
      <c r="AC60" s="16">
        <f t="shared" si="3"/>
        <v>116</v>
      </c>
    </row>
    <row r="61" spans="11:29">
      <c r="W61" s="16">
        <v>118</v>
      </c>
      <c r="X61" s="246">
        <f t="shared" si="0"/>
        <v>413</v>
      </c>
      <c r="Y61" s="246">
        <f t="shared" si="4"/>
        <v>1168.2</v>
      </c>
      <c r="Z61" s="17">
        <f t="shared" si="5"/>
        <v>1613.2</v>
      </c>
      <c r="AA61" s="246">
        <f t="shared" si="1"/>
        <v>4720</v>
      </c>
      <c r="AB61" s="17">
        <f t="shared" si="2"/>
        <v>3106.8</v>
      </c>
      <c r="AC61" s="16">
        <f t="shared" si="3"/>
        <v>118</v>
      </c>
    </row>
    <row r="62" spans="11:29">
      <c r="W62" s="16">
        <v>120</v>
      </c>
      <c r="X62" s="246">
        <f t="shared" si="0"/>
        <v>420</v>
      </c>
      <c r="Y62" s="246">
        <f t="shared" si="4"/>
        <v>1188</v>
      </c>
      <c r="Z62" s="17">
        <f t="shared" si="5"/>
        <v>1633</v>
      </c>
      <c r="AA62" s="246">
        <f t="shared" si="1"/>
        <v>4800</v>
      </c>
      <c r="AB62" s="17">
        <f t="shared" si="2"/>
        <v>3167</v>
      </c>
      <c r="AC62" s="16">
        <f t="shared" si="3"/>
        <v>120</v>
      </c>
    </row>
    <row r="63" spans="11:29">
      <c r="W63" s="16">
        <v>122</v>
      </c>
      <c r="X63" s="246">
        <f t="shared" si="0"/>
        <v>427</v>
      </c>
      <c r="Y63" s="246">
        <f t="shared" si="4"/>
        <v>1207.8</v>
      </c>
      <c r="Z63" s="17">
        <f t="shared" si="5"/>
        <v>1652.8</v>
      </c>
      <c r="AA63" s="246">
        <f t="shared" si="1"/>
        <v>4880</v>
      </c>
      <c r="AB63" s="17">
        <f t="shared" si="2"/>
        <v>3227.2</v>
      </c>
      <c r="AC63" s="16">
        <f t="shared" si="3"/>
        <v>122</v>
      </c>
    </row>
    <row r="64" spans="11:29">
      <c r="W64" s="16">
        <v>124</v>
      </c>
      <c r="X64" s="246">
        <f t="shared" si="0"/>
        <v>434</v>
      </c>
      <c r="Y64" s="246">
        <f t="shared" si="4"/>
        <v>1227.6000000000001</v>
      </c>
      <c r="Z64" s="17">
        <f t="shared" si="5"/>
        <v>1672.6000000000001</v>
      </c>
      <c r="AA64" s="246">
        <f t="shared" si="1"/>
        <v>4960</v>
      </c>
      <c r="AB64" s="17">
        <f t="shared" si="2"/>
        <v>3287.3999999999996</v>
      </c>
      <c r="AC64" s="16">
        <f t="shared" si="3"/>
        <v>124</v>
      </c>
    </row>
    <row r="65" spans="23:29">
      <c r="W65" s="16">
        <v>126</v>
      </c>
      <c r="X65" s="246">
        <f t="shared" si="0"/>
        <v>441</v>
      </c>
      <c r="Y65" s="246">
        <f t="shared" si="4"/>
        <v>1247.4000000000001</v>
      </c>
      <c r="Z65" s="17">
        <f t="shared" si="5"/>
        <v>1692.4</v>
      </c>
      <c r="AA65" s="246">
        <f t="shared" si="1"/>
        <v>5040</v>
      </c>
      <c r="AB65" s="17">
        <f t="shared" si="2"/>
        <v>3347.6</v>
      </c>
      <c r="AC65" s="16">
        <f t="shared" si="3"/>
        <v>126</v>
      </c>
    </row>
    <row r="66" spans="23:29">
      <c r="W66" s="16">
        <v>128</v>
      </c>
      <c r="X66" s="246">
        <f t="shared" ref="X66:X129" si="6">W66*$E$26</f>
        <v>448</v>
      </c>
      <c r="Y66" s="246">
        <f t="shared" si="4"/>
        <v>1267.2</v>
      </c>
      <c r="Z66" s="17">
        <f t="shared" si="5"/>
        <v>1712.2</v>
      </c>
      <c r="AA66" s="246">
        <f t="shared" ref="AA66:AA129" si="7">W66*$E$31</f>
        <v>5120</v>
      </c>
      <c r="AB66" s="17">
        <f t="shared" ref="AB66:AB129" si="8">AA66-Z66</f>
        <v>3407.8</v>
      </c>
      <c r="AC66" s="16">
        <f t="shared" ref="AC66:AC129" si="9">IF(AB66&gt;0,W66)</f>
        <v>128</v>
      </c>
    </row>
    <row r="67" spans="23:29">
      <c r="W67" s="16">
        <v>130</v>
      </c>
      <c r="X67" s="246">
        <f t="shared" si="6"/>
        <v>455</v>
      </c>
      <c r="Y67" s="246">
        <f t="shared" ref="Y67:Y130" si="10">W67*SUM($E$32:$E$34)</f>
        <v>1287</v>
      </c>
      <c r="Z67" s="17">
        <f t="shared" ref="Z67:Z130" si="11">$G$15+Y67</f>
        <v>1732</v>
      </c>
      <c r="AA67" s="246">
        <f t="shared" si="7"/>
        <v>5200</v>
      </c>
      <c r="AB67" s="17">
        <f t="shared" si="8"/>
        <v>3468</v>
      </c>
      <c r="AC67" s="16">
        <f t="shared" si="9"/>
        <v>130</v>
      </c>
    </row>
    <row r="68" spans="23:29">
      <c r="W68" s="16">
        <v>132</v>
      </c>
      <c r="X68" s="246">
        <f t="shared" si="6"/>
        <v>462</v>
      </c>
      <c r="Y68" s="246">
        <f t="shared" si="10"/>
        <v>1306.8</v>
      </c>
      <c r="Z68" s="17">
        <f t="shared" si="11"/>
        <v>1751.8</v>
      </c>
      <c r="AA68" s="246">
        <f t="shared" si="7"/>
        <v>5280</v>
      </c>
      <c r="AB68" s="17">
        <f t="shared" si="8"/>
        <v>3528.2</v>
      </c>
      <c r="AC68" s="16">
        <f t="shared" si="9"/>
        <v>132</v>
      </c>
    </row>
    <row r="69" spans="23:29">
      <c r="W69" s="16">
        <v>134</v>
      </c>
      <c r="X69" s="246">
        <f t="shared" si="6"/>
        <v>469</v>
      </c>
      <c r="Y69" s="246">
        <f t="shared" si="10"/>
        <v>1326.6000000000001</v>
      </c>
      <c r="Z69" s="17">
        <f t="shared" si="11"/>
        <v>1771.6000000000001</v>
      </c>
      <c r="AA69" s="246">
        <f t="shared" si="7"/>
        <v>5360</v>
      </c>
      <c r="AB69" s="17">
        <f t="shared" si="8"/>
        <v>3588.3999999999996</v>
      </c>
      <c r="AC69" s="16">
        <f t="shared" si="9"/>
        <v>134</v>
      </c>
    </row>
    <row r="70" spans="23:29">
      <c r="W70" s="16">
        <v>136</v>
      </c>
      <c r="X70" s="246">
        <f t="shared" si="6"/>
        <v>476</v>
      </c>
      <c r="Y70" s="246">
        <f t="shared" si="10"/>
        <v>1346.4</v>
      </c>
      <c r="Z70" s="17">
        <f t="shared" si="11"/>
        <v>1791.4</v>
      </c>
      <c r="AA70" s="246">
        <f t="shared" si="7"/>
        <v>5440</v>
      </c>
      <c r="AB70" s="17">
        <f t="shared" si="8"/>
        <v>3648.6</v>
      </c>
      <c r="AC70" s="16">
        <f t="shared" si="9"/>
        <v>136</v>
      </c>
    </row>
    <row r="71" spans="23:29">
      <c r="W71" s="16">
        <v>138</v>
      </c>
      <c r="X71" s="246">
        <f t="shared" si="6"/>
        <v>483</v>
      </c>
      <c r="Y71" s="246">
        <f t="shared" si="10"/>
        <v>1366.2</v>
      </c>
      <c r="Z71" s="17">
        <f t="shared" si="11"/>
        <v>1811.2</v>
      </c>
      <c r="AA71" s="246">
        <f t="shared" si="7"/>
        <v>5520</v>
      </c>
      <c r="AB71" s="17">
        <f t="shared" si="8"/>
        <v>3708.8</v>
      </c>
      <c r="AC71" s="16">
        <f t="shared" si="9"/>
        <v>138</v>
      </c>
    </row>
    <row r="72" spans="23:29">
      <c r="W72" s="16">
        <v>140</v>
      </c>
      <c r="X72" s="246">
        <f t="shared" si="6"/>
        <v>490</v>
      </c>
      <c r="Y72" s="246">
        <f t="shared" si="10"/>
        <v>1386</v>
      </c>
      <c r="Z72" s="17">
        <f t="shared" si="11"/>
        <v>1831</v>
      </c>
      <c r="AA72" s="246">
        <f t="shared" si="7"/>
        <v>5600</v>
      </c>
      <c r="AB72" s="17">
        <f t="shared" si="8"/>
        <v>3769</v>
      </c>
      <c r="AC72" s="16">
        <f t="shared" si="9"/>
        <v>140</v>
      </c>
    </row>
    <row r="73" spans="23:29">
      <c r="W73" s="16">
        <v>142</v>
      </c>
      <c r="X73" s="246">
        <f t="shared" si="6"/>
        <v>497</v>
      </c>
      <c r="Y73" s="246">
        <f t="shared" si="10"/>
        <v>1405.8</v>
      </c>
      <c r="Z73" s="17">
        <f t="shared" si="11"/>
        <v>1850.8</v>
      </c>
      <c r="AA73" s="246">
        <f t="shared" si="7"/>
        <v>5680</v>
      </c>
      <c r="AB73" s="17">
        <f t="shared" si="8"/>
        <v>3829.2</v>
      </c>
      <c r="AC73" s="16">
        <f t="shared" si="9"/>
        <v>142</v>
      </c>
    </row>
    <row r="74" spans="23:29">
      <c r="W74" s="16">
        <v>144</v>
      </c>
      <c r="X74" s="246">
        <f t="shared" si="6"/>
        <v>504</v>
      </c>
      <c r="Y74" s="246">
        <f t="shared" si="10"/>
        <v>1425.6000000000001</v>
      </c>
      <c r="Z74" s="17">
        <f t="shared" si="11"/>
        <v>1870.6000000000001</v>
      </c>
      <c r="AA74" s="246">
        <f t="shared" si="7"/>
        <v>5760</v>
      </c>
      <c r="AB74" s="17">
        <f t="shared" si="8"/>
        <v>3889.3999999999996</v>
      </c>
      <c r="AC74" s="16">
        <f t="shared" si="9"/>
        <v>144</v>
      </c>
    </row>
    <row r="75" spans="23:29">
      <c r="W75" s="16">
        <v>146</v>
      </c>
      <c r="X75" s="246">
        <f t="shared" si="6"/>
        <v>511</v>
      </c>
      <c r="Y75" s="246">
        <f t="shared" si="10"/>
        <v>1445.4</v>
      </c>
      <c r="Z75" s="17">
        <f t="shared" si="11"/>
        <v>1890.4</v>
      </c>
      <c r="AA75" s="246">
        <f t="shared" si="7"/>
        <v>5840</v>
      </c>
      <c r="AB75" s="17">
        <f t="shared" si="8"/>
        <v>3949.6</v>
      </c>
      <c r="AC75" s="16">
        <f t="shared" si="9"/>
        <v>146</v>
      </c>
    </row>
    <row r="76" spans="23:29">
      <c r="W76" s="16">
        <v>148</v>
      </c>
      <c r="X76" s="246">
        <f t="shared" si="6"/>
        <v>518</v>
      </c>
      <c r="Y76" s="246">
        <f t="shared" si="10"/>
        <v>1465.2</v>
      </c>
      <c r="Z76" s="17">
        <f t="shared" si="11"/>
        <v>1910.2</v>
      </c>
      <c r="AA76" s="246">
        <f t="shared" si="7"/>
        <v>5920</v>
      </c>
      <c r="AB76" s="17">
        <f t="shared" si="8"/>
        <v>4009.8</v>
      </c>
      <c r="AC76" s="16">
        <f t="shared" si="9"/>
        <v>148</v>
      </c>
    </row>
    <row r="77" spans="23:29">
      <c r="W77" s="16">
        <v>150</v>
      </c>
      <c r="X77" s="246">
        <f t="shared" si="6"/>
        <v>525</v>
      </c>
      <c r="Y77" s="246">
        <f t="shared" si="10"/>
        <v>1485</v>
      </c>
      <c r="Z77" s="17">
        <f t="shared" si="11"/>
        <v>1930</v>
      </c>
      <c r="AA77" s="246">
        <f t="shared" si="7"/>
        <v>6000</v>
      </c>
      <c r="AB77" s="17">
        <f t="shared" si="8"/>
        <v>4070</v>
      </c>
      <c r="AC77" s="16">
        <f t="shared" si="9"/>
        <v>150</v>
      </c>
    </row>
    <row r="78" spans="23:29">
      <c r="W78" s="16">
        <v>152</v>
      </c>
      <c r="X78" s="246">
        <f t="shared" si="6"/>
        <v>532</v>
      </c>
      <c r="Y78" s="246">
        <f t="shared" si="10"/>
        <v>1504.8</v>
      </c>
      <c r="Z78" s="17">
        <f t="shared" si="11"/>
        <v>1949.8</v>
      </c>
      <c r="AA78" s="246">
        <f t="shared" si="7"/>
        <v>6080</v>
      </c>
      <c r="AB78" s="17">
        <f t="shared" si="8"/>
        <v>4130.2</v>
      </c>
      <c r="AC78" s="16">
        <f t="shared" si="9"/>
        <v>152</v>
      </c>
    </row>
    <row r="79" spans="23:29">
      <c r="W79" s="16">
        <v>154</v>
      </c>
      <c r="X79" s="246">
        <f t="shared" si="6"/>
        <v>539</v>
      </c>
      <c r="Y79" s="246">
        <f t="shared" si="10"/>
        <v>1524.6000000000001</v>
      </c>
      <c r="Z79" s="17">
        <f t="shared" si="11"/>
        <v>1969.6000000000001</v>
      </c>
      <c r="AA79" s="246">
        <f t="shared" si="7"/>
        <v>6160</v>
      </c>
      <c r="AB79" s="17">
        <f t="shared" si="8"/>
        <v>4190.3999999999996</v>
      </c>
      <c r="AC79" s="16">
        <f t="shared" si="9"/>
        <v>154</v>
      </c>
    </row>
    <row r="80" spans="23:29">
      <c r="W80" s="16">
        <v>156</v>
      </c>
      <c r="X80" s="246">
        <f t="shared" si="6"/>
        <v>546</v>
      </c>
      <c r="Y80" s="246">
        <f t="shared" si="10"/>
        <v>1544.4</v>
      </c>
      <c r="Z80" s="17">
        <f t="shared" si="11"/>
        <v>1989.4</v>
      </c>
      <c r="AA80" s="246">
        <f t="shared" si="7"/>
        <v>6240</v>
      </c>
      <c r="AB80" s="17">
        <f t="shared" si="8"/>
        <v>4250.6000000000004</v>
      </c>
      <c r="AC80" s="16">
        <f t="shared" si="9"/>
        <v>156</v>
      </c>
    </row>
    <row r="81" spans="23:29">
      <c r="W81" s="16">
        <v>158</v>
      </c>
      <c r="X81" s="246">
        <f t="shared" si="6"/>
        <v>553</v>
      </c>
      <c r="Y81" s="246">
        <f t="shared" si="10"/>
        <v>1564.2</v>
      </c>
      <c r="Z81" s="17">
        <f t="shared" si="11"/>
        <v>2009.2</v>
      </c>
      <c r="AA81" s="246">
        <f t="shared" si="7"/>
        <v>6320</v>
      </c>
      <c r="AB81" s="17">
        <f t="shared" si="8"/>
        <v>4310.8</v>
      </c>
      <c r="AC81" s="16">
        <f t="shared" si="9"/>
        <v>158</v>
      </c>
    </row>
    <row r="82" spans="23:29">
      <c r="W82" s="16">
        <v>160</v>
      </c>
      <c r="X82" s="246">
        <f t="shared" si="6"/>
        <v>560</v>
      </c>
      <c r="Y82" s="246">
        <f t="shared" si="10"/>
        <v>1584</v>
      </c>
      <c r="Z82" s="17">
        <f t="shared" si="11"/>
        <v>2029</v>
      </c>
      <c r="AA82" s="246">
        <f t="shared" si="7"/>
        <v>6400</v>
      </c>
      <c r="AB82" s="17">
        <f t="shared" si="8"/>
        <v>4371</v>
      </c>
      <c r="AC82" s="16">
        <f t="shared" si="9"/>
        <v>160</v>
      </c>
    </row>
    <row r="83" spans="23:29">
      <c r="W83" s="16">
        <v>162</v>
      </c>
      <c r="X83" s="246">
        <f t="shared" si="6"/>
        <v>567</v>
      </c>
      <c r="Y83" s="246">
        <f t="shared" si="10"/>
        <v>1603.8</v>
      </c>
      <c r="Z83" s="17">
        <f t="shared" si="11"/>
        <v>2048.8000000000002</v>
      </c>
      <c r="AA83" s="246">
        <f t="shared" si="7"/>
        <v>6480</v>
      </c>
      <c r="AB83" s="17">
        <f t="shared" si="8"/>
        <v>4431.2</v>
      </c>
      <c r="AC83" s="16">
        <f t="shared" si="9"/>
        <v>162</v>
      </c>
    </row>
    <row r="84" spans="23:29">
      <c r="W84" s="16">
        <v>164</v>
      </c>
      <c r="X84" s="246">
        <f t="shared" si="6"/>
        <v>574</v>
      </c>
      <c r="Y84" s="246">
        <f t="shared" si="10"/>
        <v>1623.6000000000001</v>
      </c>
      <c r="Z84" s="17">
        <f t="shared" si="11"/>
        <v>2068.6000000000004</v>
      </c>
      <c r="AA84" s="246">
        <f t="shared" si="7"/>
        <v>6560</v>
      </c>
      <c r="AB84" s="17">
        <f t="shared" si="8"/>
        <v>4491.3999999999996</v>
      </c>
      <c r="AC84" s="16">
        <f t="shared" si="9"/>
        <v>164</v>
      </c>
    </row>
    <row r="85" spans="23:29">
      <c r="W85" s="16">
        <v>166</v>
      </c>
      <c r="X85" s="246">
        <f t="shared" si="6"/>
        <v>581</v>
      </c>
      <c r="Y85" s="246">
        <f t="shared" si="10"/>
        <v>1643.4</v>
      </c>
      <c r="Z85" s="17">
        <f t="shared" si="11"/>
        <v>2088.4</v>
      </c>
      <c r="AA85" s="246">
        <f t="shared" si="7"/>
        <v>6640</v>
      </c>
      <c r="AB85" s="17">
        <f t="shared" si="8"/>
        <v>4551.6000000000004</v>
      </c>
      <c r="AC85" s="16">
        <f t="shared" si="9"/>
        <v>166</v>
      </c>
    </row>
    <row r="86" spans="23:29">
      <c r="W86" s="16">
        <v>168</v>
      </c>
      <c r="X86" s="246">
        <f t="shared" si="6"/>
        <v>588</v>
      </c>
      <c r="Y86" s="246">
        <f t="shared" si="10"/>
        <v>1663.2</v>
      </c>
      <c r="Z86" s="17">
        <f t="shared" si="11"/>
        <v>2108.1999999999998</v>
      </c>
      <c r="AA86" s="246">
        <f t="shared" si="7"/>
        <v>6720</v>
      </c>
      <c r="AB86" s="17">
        <f t="shared" si="8"/>
        <v>4611.8</v>
      </c>
      <c r="AC86" s="16">
        <f t="shared" si="9"/>
        <v>168</v>
      </c>
    </row>
    <row r="87" spans="23:29">
      <c r="W87" s="16">
        <v>170</v>
      </c>
      <c r="X87" s="246">
        <f t="shared" si="6"/>
        <v>595</v>
      </c>
      <c r="Y87" s="246">
        <f t="shared" si="10"/>
        <v>1683</v>
      </c>
      <c r="Z87" s="17">
        <f t="shared" si="11"/>
        <v>2128</v>
      </c>
      <c r="AA87" s="246">
        <f t="shared" si="7"/>
        <v>6800</v>
      </c>
      <c r="AB87" s="17">
        <f t="shared" si="8"/>
        <v>4672</v>
      </c>
      <c r="AC87" s="16">
        <f t="shared" si="9"/>
        <v>170</v>
      </c>
    </row>
    <row r="88" spans="23:29">
      <c r="W88" s="16">
        <v>172</v>
      </c>
      <c r="X88" s="246">
        <f t="shared" si="6"/>
        <v>602</v>
      </c>
      <c r="Y88" s="246">
        <f t="shared" si="10"/>
        <v>1702.8</v>
      </c>
      <c r="Z88" s="17">
        <f t="shared" si="11"/>
        <v>2147.8000000000002</v>
      </c>
      <c r="AA88" s="246">
        <f t="shared" si="7"/>
        <v>6880</v>
      </c>
      <c r="AB88" s="17">
        <f t="shared" si="8"/>
        <v>4732.2</v>
      </c>
      <c r="AC88" s="16">
        <f t="shared" si="9"/>
        <v>172</v>
      </c>
    </row>
    <row r="89" spans="23:29">
      <c r="W89" s="16">
        <v>174</v>
      </c>
      <c r="X89" s="246">
        <f t="shared" si="6"/>
        <v>609</v>
      </c>
      <c r="Y89" s="246">
        <f t="shared" si="10"/>
        <v>1722.6000000000001</v>
      </c>
      <c r="Z89" s="17">
        <f t="shared" si="11"/>
        <v>2167.6000000000004</v>
      </c>
      <c r="AA89" s="246">
        <f t="shared" si="7"/>
        <v>6960</v>
      </c>
      <c r="AB89" s="17">
        <f t="shared" si="8"/>
        <v>4792.3999999999996</v>
      </c>
      <c r="AC89" s="16">
        <f t="shared" si="9"/>
        <v>174</v>
      </c>
    </row>
    <row r="90" spans="23:29">
      <c r="W90" s="16">
        <v>176</v>
      </c>
      <c r="X90" s="246">
        <f t="shared" si="6"/>
        <v>616</v>
      </c>
      <c r="Y90" s="246">
        <f t="shared" si="10"/>
        <v>1742.4</v>
      </c>
      <c r="Z90" s="17">
        <f t="shared" si="11"/>
        <v>2187.4</v>
      </c>
      <c r="AA90" s="246">
        <f t="shared" si="7"/>
        <v>7040</v>
      </c>
      <c r="AB90" s="17">
        <f t="shared" si="8"/>
        <v>4852.6000000000004</v>
      </c>
      <c r="AC90" s="16">
        <f t="shared" si="9"/>
        <v>176</v>
      </c>
    </row>
    <row r="91" spans="23:29">
      <c r="W91" s="16">
        <v>178</v>
      </c>
      <c r="X91" s="246">
        <f t="shared" si="6"/>
        <v>623</v>
      </c>
      <c r="Y91" s="246">
        <f t="shared" si="10"/>
        <v>1762.2</v>
      </c>
      <c r="Z91" s="17">
        <f t="shared" si="11"/>
        <v>2207.1999999999998</v>
      </c>
      <c r="AA91" s="246">
        <f t="shared" si="7"/>
        <v>7120</v>
      </c>
      <c r="AB91" s="17">
        <f t="shared" si="8"/>
        <v>4912.8</v>
      </c>
      <c r="AC91" s="16">
        <f t="shared" si="9"/>
        <v>178</v>
      </c>
    </row>
    <row r="92" spans="23:29">
      <c r="W92" s="16">
        <v>180</v>
      </c>
      <c r="X92" s="246">
        <f t="shared" si="6"/>
        <v>630</v>
      </c>
      <c r="Y92" s="246">
        <f t="shared" si="10"/>
        <v>1782</v>
      </c>
      <c r="Z92" s="17">
        <f t="shared" si="11"/>
        <v>2227</v>
      </c>
      <c r="AA92" s="246">
        <f t="shared" si="7"/>
        <v>7200</v>
      </c>
      <c r="AB92" s="17">
        <f t="shared" si="8"/>
        <v>4973</v>
      </c>
      <c r="AC92" s="16">
        <f t="shared" si="9"/>
        <v>180</v>
      </c>
    </row>
    <row r="93" spans="23:29">
      <c r="W93" s="16">
        <v>182</v>
      </c>
      <c r="X93" s="246">
        <f t="shared" si="6"/>
        <v>637</v>
      </c>
      <c r="Y93" s="246">
        <f t="shared" si="10"/>
        <v>1801.8</v>
      </c>
      <c r="Z93" s="17">
        <f t="shared" si="11"/>
        <v>2246.8000000000002</v>
      </c>
      <c r="AA93" s="246">
        <f t="shared" si="7"/>
        <v>7280</v>
      </c>
      <c r="AB93" s="17">
        <f t="shared" si="8"/>
        <v>5033.2</v>
      </c>
      <c r="AC93" s="16">
        <f t="shared" si="9"/>
        <v>182</v>
      </c>
    </row>
    <row r="94" spans="23:29">
      <c r="W94" s="16">
        <v>184</v>
      </c>
      <c r="X94" s="246">
        <f t="shared" si="6"/>
        <v>644</v>
      </c>
      <c r="Y94" s="246">
        <f t="shared" si="10"/>
        <v>1821.6000000000001</v>
      </c>
      <c r="Z94" s="17">
        <f t="shared" si="11"/>
        <v>2266.6000000000004</v>
      </c>
      <c r="AA94" s="246">
        <f t="shared" si="7"/>
        <v>7360</v>
      </c>
      <c r="AB94" s="17">
        <f t="shared" si="8"/>
        <v>5093.3999999999996</v>
      </c>
      <c r="AC94" s="16">
        <f t="shared" si="9"/>
        <v>184</v>
      </c>
    </row>
    <row r="95" spans="23:29">
      <c r="W95" s="16">
        <v>186</v>
      </c>
      <c r="X95" s="246">
        <f t="shared" si="6"/>
        <v>651</v>
      </c>
      <c r="Y95" s="246">
        <f t="shared" si="10"/>
        <v>1841.4</v>
      </c>
      <c r="Z95" s="17">
        <f t="shared" si="11"/>
        <v>2286.4</v>
      </c>
      <c r="AA95" s="246">
        <f t="shared" si="7"/>
        <v>7440</v>
      </c>
      <c r="AB95" s="17">
        <f t="shared" si="8"/>
        <v>5153.6000000000004</v>
      </c>
      <c r="AC95" s="16">
        <f t="shared" si="9"/>
        <v>186</v>
      </c>
    </row>
    <row r="96" spans="23:29">
      <c r="W96" s="16">
        <v>188</v>
      </c>
      <c r="X96" s="246">
        <f t="shared" si="6"/>
        <v>658</v>
      </c>
      <c r="Y96" s="246">
        <f t="shared" si="10"/>
        <v>1861.2</v>
      </c>
      <c r="Z96" s="17">
        <f t="shared" si="11"/>
        <v>2306.1999999999998</v>
      </c>
      <c r="AA96" s="246">
        <f t="shared" si="7"/>
        <v>7520</v>
      </c>
      <c r="AB96" s="17">
        <f t="shared" si="8"/>
        <v>5213.8</v>
      </c>
      <c r="AC96" s="16">
        <f t="shared" si="9"/>
        <v>188</v>
      </c>
    </row>
    <row r="97" spans="23:29">
      <c r="W97" s="16">
        <v>190</v>
      </c>
      <c r="X97" s="246">
        <f t="shared" si="6"/>
        <v>665</v>
      </c>
      <c r="Y97" s="246">
        <f t="shared" si="10"/>
        <v>1881</v>
      </c>
      <c r="Z97" s="17">
        <f t="shared" si="11"/>
        <v>2326</v>
      </c>
      <c r="AA97" s="246">
        <f t="shared" si="7"/>
        <v>7600</v>
      </c>
      <c r="AB97" s="17">
        <f t="shared" si="8"/>
        <v>5274</v>
      </c>
      <c r="AC97" s="16">
        <f t="shared" si="9"/>
        <v>190</v>
      </c>
    </row>
    <row r="98" spans="23:29">
      <c r="W98" s="16">
        <v>192</v>
      </c>
      <c r="X98" s="246">
        <f t="shared" si="6"/>
        <v>672</v>
      </c>
      <c r="Y98" s="246">
        <f t="shared" si="10"/>
        <v>1900.8000000000002</v>
      </c>
      <c r="Z98" s="17">
        <f t="shared" si="11"/>
        <v>2345.8000000000002</v>
      </c>
      <c r="AA98" s="246">
        <f t="shared" si="7"/>
        <v>7680</v>
      </c>
      <c r="AB98" s="17">
        <f t="shared" si="8"/>
        <v>5334.2</v>
      </c>
      <c r="AC98" s="16">
        <f t="shared" si="9"/>
        <v>192</v>
      </c>
    </row>
    <row r="99" spans="23:29">
      <c r="W99" s="16">
        <v>194</v>
      </c>
      <c r="X99" s="246">
        <f t="shared" si="6"/>
        <v>679</v>
      </c>
      <c r="Y99" s="246">
        <f t="shared" si="10"/>
        <v>1920.6000000000001</v>
      </c>
      <c r="Z99" s="17">
        <f t="shared" si="11"/>
        <v>2365.6000000000004</v>
      </c>
      <c r="AA99" s="246">
        <f t="shared" si="7"/>
        <v>7760</v>
      </c>
      <c r="AB99" s="17">
        <f t="shared" si="8"/>
        <v>5394.4</v>
      </c>
      <c r="AC99" s="16">
        <f t="shared" si="9"/>
        <v>194</v>
      </c>
    </row>
    <row r="100" spans="23:29">
      <c r="W100" s="16">
        <v>196</v>
      </c>
      <c r="X100" s="246">
        <f t="shared" si="6"/>
        <v>686</v>
      </c>
      <c r="Y100" s="246">
        <f t="shared" si="10"/>
        <v>1940.4</v>
      </c>
      <c r="Z100" s="17">
        <f t="shared" si="11"/>
        <v>2385.4</v>
      </c>
      <c r="AA100" s="246">
        <f t="shared" si="7"/>
        <v>7840</v>
      </c>
      <c r="AB100" s="17">
        <f t="shared" si="8"/>
        <v>5454.6</v>
      </c>
      <c r="AC100" s="16">
        <f t="shared" si="9"/>
        <v>196</v>
      </c>
    </row>
    <row r="101" spans="23:29">
      <c r="W101" s="16">
        <v>198</v>
      </c>
      <c r="X101" s="246">
        <f t="shared" si="6"/>
        <v>693</v>
      </c>
      <c r="Y101" s="246">
        <f t="shared" si="10"/>
        <v>1960.2</v>
      </c>
      <c r="Z101" s="17">
        <f t="shared" si="11"/>
        <v>2405.1999999999998</v>
      </c>
      <c r="AA101" s="246">
        <f t="shared" si="7"/>
        <v>7920</v>
      </c>
      <c r="AB101" s="17">
        <f t="shared" si="8"/>
        <v>5514.8</v>
      </c>
      <c r="AC101" s="16">
        <f t="shared" si="9"/>
        <v>198</v>
      </c>
    </row>
    <row r="102" spans="23:29">
      <c r="W102" s="16">
        <v>200</v>
      </c>
      <c r="X102" s="246">
        <f t="shared" si="6"/>
        <v>700</v>
      </c>
      <c r="Y102" s="246">
        <f t="shared" si="10"/>
        <v>1980</v>
      </c>
      <c r="Z102" s="17">
        <f t="shared" si="11"/>
        <v>2425</v>
      </c>
      <c r="AA102" s="246">
        <f t="shared" si="7"/>
        <v>8000</v>
      </c>
      <c r="AB102" s="17">
        <f t="shared" si="8"/>
        <v>5575</v>
      </c>
      <c r="AC102" s="16">
        <f t="shared" si="9"/>
        <v>200</v>
      </c>
    </row>
    <row r="103" spans="23:29">
      <c r="W103" s="16">
        <v>202</v>
      </c>
      <c r="X103" s="246">
        <f t="shared" si="6"/>
        <v>707</v>
      </c>
      <c r="Y103" s="246">
        <f t="shared" si="10"/>
        <v>1999.8000000000002</v>
      </c>
      <c r="Z103" s="17">
        <f t="shared" si="11"/>
        <v>2444.8000000000002</v>
      </c>
      <c r="AA103" s="246">
        <f t="shared" si="7"/>
        <v>8080</v>
      </c>
      <c r="AB103" s="17">
        <f t="shared" si="8"/>
        <v>5635.2</v>
      </c>
      <c r="AC103" s="16">
        <f t="shared" si="9"/>
        <v>202</v>
      </c>
    </row>
    <row r="104" spans="23:29">
      <c r="W104" s="16">
        <v>204</v>
      </c>
      <c r="X104" s="246">
        <f t="shared" si="6"/>
        <v>714</v>
      </c>
      <c r="Y104" s="246">
        <f t="shared" si="10"/>
        <v>2019.6000000000001</v>
      </c>
      <c r="Z104" s="17">
        <f t="shared" si="11"/>
        <v>2464.6000000000004</v>
      </c>
      <c r="AA104" s="246">
        <f t="shared" si="7"/>
        <v>8160</v>
      </c>
      <c r="AB104" s="17">
        <f t="shared" si="8"/>
        <v>5695.4</v>
      </c>
      <c r="AC104" s="16">
        <f t="shared" si="9"/>
        <v>204</v>
      </c>
    </row>
    <row r="105" spans="23:29">
      <c r="W105" s="16">
        <v>206</v>
      </c>
      <c r="X105" s="246">
        <f t="shared" si="6"/>
        <v>721</v>
      </c>
      <c r="Y105" s="246">
        <f t="shared" si="10"/>
        <v>2039.4</v>
      </c>
      <c r="Z105" s="17">
        <f t="shared" si="11"/>
        <v>2484.4</v>
      </c>
      <c r="AA105" s="246">
        <f t="shared" si="7"/>
        <v>8240</v>
      </c>
      <c r="AB105" s="17">
        <f t="shared" si="8"/>
        <v>5755.6</v>
      </c>
      <c r="AC105" s="16">
        <f t="shared" si="9"/>
        <v>206</v>
      </c>
    </row>
    <row r="106" spans="23:29">
      <c r="W106" s="16">
        <v>208</v>
      </c>
      <c r="X106" s="246">
        <f t="shared" si="6"/>
        <v>728</v>
      </c>
      <c r="Y106" s="246">
        <f t="shared" si="10"/>
        <v>2059.2000000000003</v>
      </c>
      <c r="Z106" s="17">
        <f t="shared" si="11"/>
        <v>2504.2000000000003</v>
      </c>
      <c r="AA106" s="246">
        <f t="shared" si="7"/>
        <v>8320</v>
      </c>
      <c r="AB106" s="17">
        <f t="shared" si="8"/>
        <v>5815.7999999999993</v>
      </c>
      <c r="AC106" s="16">
        <f t="shared" si="9"/>
        <v>208</v>
      </c>
    </row>
    <row r="107" spans="23:29">
      <c r="W107" s="16">
        <v>210</v>
      </c>
      <c r="X107" s="246">
        <f t="shared" si="6"/>
        <v>735</v>
      </c>
      <c r="Y107" s="246">
        <f t="shared" si="10"/>
        <v>2079</v>
      </c>
      <c r="Z107" s="17">
        <f t="shared" si="11"/>
        <v>2524</v>
      </c>
      <c r="AA107" s="246">
        <f t="shared" si="7"/>
        <v>8400</v>
      </c>
      <c r="AB107" s="17">
        <f t="shared" si="8"/>
        <v>5876</v>
      </c>
      <c r="AC107" s="16">
        <f t="shared" si="9"/>
        <v>210</v>
      </c>
    </row>
    <row r="108" spans="23:29">
      <c r="W108" s="16">
        <v>212</v>
      </c>
      <c r="X108" s="246">
        <f t="shared" si="6"/>
        <v>742</v>
      </c>
      <c r="Y108" s="246">
        <f t="shared" si="10"/>
        <v>2098.8000000000002</v>
      </c>
      <c r="Z108" s="17">
        <f t="shared" si="11"/>
        <v>2543.8000000000002</v>
      </c>
      <c r="AA108" s="246">
        <f t="shared" si="7"/>
        <v>8480</v>
      </c>
      <c r="AB108" s="17">
        <f t="shared" si="8"/>
        <v>5936.2</v>
      </c>
      <c r="AC108" s="16">
        <f t="shared" si="9"/>
        <v>212</v>
      </c>
    </row>
    <row r="109" spans="23:29">
      <c r="W109" s="16">
        <v>214</v>
      </c>
      <c r="X109" s="246">
        <f t="shared" si="6"/>
        <v>749</v>
      </c>
      <c r="Y109" s="246">
        <f t="shared" si="10"/>
        <v>2118.6</v>
      </c>
      <c r="Z109" s="17">
        <f t="shared" si="11"/>
        <v>2563.6</v>
      </c>
      <c r="AA109" s="246">
        <f t="shared" si="7"/>
        <v>8560</v>
      </c>
      <c r="AB109" s="17">
        <f t="shared" si="8"/>
        <v>5996.4</v>
      </c>
      <c r="AC109" s="16">
        <f t="shared" si="9"/>
        <v>214</v>
      </c>
    </row>
    <row r="110" spans="23:29">
      <c r="W110" s="16">
        <v>216</v>
      </c>
      <c r="X110" s="246">
        <f t="shared" si="6"/>
        <v>756</v>
      </c>
      <c r="Y110" s="246">
        <f t="shared" si="10"/>
        <v>2138.4</v>
      </c>
      <c r="Z110" s="17">
        <f t="shared" si="11"/>
        <v>2583.4</v>
      </c>
      <c r="AA110" s="246">
        <f t="shared" si="7"/>
        <v>8640</v>
      </c>
      <c r="AB110" s="17">
        <f t="shared" si="8"/>
        <v>6056.6</v>
      </c>
      <c r="AC110" s="16">
        <f t="shared" si="9"/>
        <v>216</v>
      </c>
    </row>
    <row r="111" spans="23:29">
      <c r="W111" s="16">
        <v>218</v>
      </c>
      <c r="X111" s="246">
        <f t="shared" si="6"/>
        <v>763</v>
      </c>
      <c r="Y111" s="246">
        <f t="shared" si="10"/>
        <v>2158.2000000000003</v>
      </c>
      <c r="Z111" s="17">
        <f t="shared" si="11"/>
        <v>2603.2000000000003</v>
      </c>
      <c r="AA111" s="246">
        <f t="shared" si="7"/>
        <v>8720</v>
      </c>
      <c r="AB111" s="17">
        <f t="shared" si="8"/>
        <v>6116.7999999999993</v>
      </c>
      <c r="AC111" s="16">
        <f t="shared" si="9"/>
        <v>218</v>
      </c>
    </row>
    <row r="112" spans="23:29">
      <c r="W112" s="16">
        <v>220</v>
      </c>
      <c r="X112" s="246">
        <f t="shared" si="6"/>
        <v>770</v>
      </c>
      <c r="Y112" s="246">
        <f t="shared" si="10"/>
        <v>2178</v>
      </c>
      <c r="Z112" s="17">
        <f t="shared" si="11"/>
        <v>2623</v>
      </c>
      <c r="AA112" s="246">
        <f t="shared" si="7"/>
        <v>8800</v>
      </c>
      <c r="AB112" s="17">
        <f t="shared" si="8"/>
        <v>6177</v>
      </c>
      <c r="AC112" s="16">
        <f t="shared" si="9"/>
        <v>220</v>
      </c>
    </row>
    <row r="113" spans="23:29">
      <c r="W113" s="16">
        <v>222</v>
      </c>
      <c r="X113" s="246">
        <f t="shared" si="6"/>
        <v>777</v>
      </c>
      <c r="Y113" s="246">
        <f t="shared" si="10"/>
        <v>2197.8000000000002</v>
      </c>
      <c r="Z113" s="17">
        <f t="shared" si="11"/>
        <v>2642.8</v>
      </c>
      <c r="AA113" s="246">
        <f t="shared" si="7"/>
        <v>8880</v>
      </c>
      <c r="AB113" s="17">
        <f t="shared" si="8"/>
        <v>6237.2</v>
      </c>
      <c r="AC113" s="16">
        <f t="shared" si="9"/>
        <v>222</v>
      </c>
    </row>
    <row r="114" spans="23:29">
      <c r="W114" s="16">
        <v>224</v>
      </c>
      <c r="X114" s="246">
        <f t="shared" si="6"/>
        <v>784</v>
      </c>
      <c r="Y114" s="246">
        <f t="shared" si="10"/>
        <v>2217.6</v>
      </c>
      <c r="Z114" s="17">
        <f t="shared" si="11"/>
        <v>2662.6</v>
      </c>
      <c r="AA114" s="246">
        <f t="shared" si="7"/>
        <v>8960</v>
      </c>
      <c r="AB114" s="17">
        <f t="shared" si="8"/>
        <v>6297.4</v>
      </c>
      <c r="AC114" s="16">
        <f t="shared" si="9"/>
        <v>224</v>
      </c>
    </row>
    <row r="115" spans="23:29">
      <c r="W115" s="16">
        <v>226</v>
      </c>
      <c r="X115" s="246">
        <f t="shared" si="6"/>
        <v>791</v>
      </c>
      <c r="Y115" s="246">
        <f t="shared" si="10"/>
        <v>2237.4</v>
      </c>
      <c r="Z115" s="17">
        <f t="shared" si="11"/>
        <v>2682.4</v>
      </c>
      <c r="AA115" s="246">
        <f t="shared" si="7"/>
        <v>9040</v>
      </c>
      <c r="AB115" s="17">
        <f t="shared" si="8"/>
        <v>6357.6</v>
      </c>
      <c r="AC115" s="16">
        <f t="shared" si="9"/>
        <v>226</v>
      </c>
    </row>
    <row r="116" spans="23:29">
      <c r="W116" s="16">
        <v>228</v>
      </c>
      <c r="X116" s="246">
        <f t="shared" si="6"/>
        <v>798</v>
      </c>
      <c r="Y116" s="246">
        <f t="shared" si="10"/>
        <v>2257.2000000000003</v>
      </c>
      <c r="Z116" s="17">
        <f t="shared" si="11"/>
        <v>2702.2000000000003</v>
      </c>
      <c r="AA116" s="246">
        <f t="shared" si="7"/>
        <v>9120</v>
      </c>
      <c r="AB116" s="17">
        <f t="shared" si="8"/>
        <v>6417.7999999999993</v>
      </c>
      <c r="AC116" s="16">
        <f t="shared" si="9"/>
        <v>228</v>
      </c>
    </row>
    <row r="117" spans="23:29">
      <c r="W117" s="16">
        <v>230</v>
      </c>
      <c r="X117" s="246">
        <f t="shared" si="6"/>
        <v>805</v>
      </c>
      <c r="Y117" s="246">
        <f t="shared" si="10"/>
        <v>2277</v>
      </c>
      <c r="Z117" s="17">
        <f t="shared" si="11"/>
        <v>2722</v>
      </c>
      <c r="AA117" s="246">
        <f t="shared" si="7"/>
        <v>9200</v>
      </c>
      <c r="AB117" s="17">
        <f t="shared" si="8"/>
        <v>6478</v>
      </c>
      <c r="AC117" s="16">
        <f t="shared" si="9"/>
        <v>230</v>
      </c>
    </row>
    <row r="118" spans="23:29">
      <c r="W118" s="16">
        <v>232</v>
      </c>
      <c r="X118" s="246">
        <f t="shared" si="6"/>
        <v>812</v>
      </c>
      <c r="Y118" s="246">
        <f t="shared" si="10"/>
        <v>2296.8000000000002</v>
      </c>
      <c r="Z118" s="17">
        <f t="shared" si="11"/>
        <v>2741.8</v>
      </c>
      <c r="AA118" s="246">
        <f t="shared" si="7"/>
        <v>9280</v>
      </c>
      <c r="AB118" s="17">
        <f t="shared" si="8"/>
        <v>6538.2</v>
      </c>
      <c r="AC118" s="16">
        <f t="shared" si="9"/>
        <v>232</v>
      </c>
    </row>
    <row r="119" spans="23:29">
      <c r="W119" s="16">
        <v>234</v>
      </c>
      <c r="X119" s="246">
        <f t="shared" si="6"/>
        <v>819</v>
      </c>
      <c r="Y119" s="246">
        <f t="shared" si="10"/>
        <v>2316.6</v>
      </c>
      <c r="Z119" s="17">
        <f t="shared" si="11"/>
        <v>2761.6</v>
      </c>
      <c r="AA119" s="246">
        <f t="shared" si="7"/>
        <v>9360</v>
      </c>
      <c r="AB119" s="17">
        <f t="shared" si="8"/>
        <v>6598.4</v>
      </c>
      <c r="AC119" s="16">
        <f t="shared" si="9"/>
        <v>234</v>
      </c>
    </row>
    <row r="120" spans="23:29">
      <c r="W120" s="16">
        <v>236</v>
      </c>
      <c r="X120" s="246">
        <f t="shared" si="6"/>
        <v>826</v>
      </c>
      <c r="Y120" s="246">
        <f t="shared" si="10"/>
        <v>2336.4</v>
      </c>
      <c r="Z120" s="17">
        <f t="shared" si="11"/>
        <v>2781.4</v>
      </c>
      <c r="AA120" s="246">
        <f t="shared" si="7"/>
        <v>9440</v>
      </c>
      <c r="AB120" s="17">
        <f t="shared" si="8"/>
        <v>6658.6</v>
      </c>
      <c r="AC120" s="16">
        <f t="shared" si="9"/>
        <v>236</v>
      </c>
    </row>
    <row r="121" spans="23:29">
      <c r="W121" s="16">
        <v>238</v>
      </c>
      <c r="X121" s="246">
        <f t="shared" si="6"/>
        <v>833</v>
      </c>
      <c r="Y121" s="246">
        <f t="shared" si="10"/>
        <v>2356.2000000000003</v>
      </c>
      <c r="Z121" s="17">
        <f t="shared" si="11"/>
        <v>2801.2000000000003</v>
      </c>
      <c r="AA121" s="246">
        <f t="shared" si="7"/>
        <v>9520</v>
      </c>
      <c r="AB121" s="17">
        <f t="shared" si="8"/>
        <v>6718.7999999999993</v>
      </c>
      <c r="AC121" s="16">
        <f t="shared" si="9"/>
        <v>238</v>
      </c>
    </row>
    <row r="122" spans="23:29">
      <c r="W122" s="16">
        <v>240</v>
      </c>
      <c r="X122" s="246">
        <f t="shared" si="6"/>
        <v>840</v>
      </c>
      <c r="Y122" s="246">
        <f t="shared" si="10"/>
        <v>2376</v>
      </c>
      <c r="Z122" s="17">
        <f t="shared" si="11"/>
        <v>2821</v>
      </c>
      <c r="AA122" s="246">
        <f t="shared" si="7"/>
        <v>9600</v>
      </c>
      <c r="AB122" s="17">
        <f t="shared" si="8"/>
        <v>6779</v>
      </c>
      <c r="AC122" s="16">
        <f t="shared" si="9"/>
        <v>240</v>
      </c>
    </row>
    <row r="123" spans="23:29">
      <c r="W123" s="16">
        <v>242</v>
      </c>
      <c r="X123" s="246">
        <f t="shared" si="6"/>
        <v>847</v>
      </c>
      <c r="Y123" s="246">
        <f t="shared" si="10"/>
        <v>2395.8000000000002</v>
      </c>
      <c r="Z123" s="17">
        <f t="shared" si="11"/>
        <v>2840.8</v>
      </c>
      <c r="AA123" s="246">
        <f t="shared" si="7"/>
        <v>9680</v>
      </c>
      <c r="AB123" s="17">
        <f t="shared" si="8"/>
        <v>6839.2</v>
      </c>
      <c r="AC123" s="16">
        <f t="shared" si="9"/>
        <v>242</v>
      </c>
    </row>
    <row r="124" spans="23:29">
      <c r="W124" s="16">
        <v>244</v>
      </c>
      <c r="X124" s="246">
        <f t="shared" si="6"/>
        <v>854</v>
      </c>
      <c r="Y124" s="246">
        <f t="shared" si="10"/>
        <v>2415.6</v>
      </c>
      <c r="Z124" s="17">
        <f t="shared" si="11"/>
        <v>2860.6</v>
      </c>
      <c r="AA124" s="246">
        <f t="shared" si="7"/>
        <v>9760</v>
      </c>
      <c r="AB124" s="17">
        <f t="shared" si="8"/>
        <v>6899.4</v>
      </c>
      <c r="AC124" s="16">
        <f t="shared" si="9"/>
        <v>244</v>
      </c>
    </row>
    <row r="125" spans="23:29">
      <c r="W125" s="16">
        <v>246</v>
      </c>
      <c r="X125" s="246">
        <f t="shared" si="6"/>
        <v>861</v>
      </c>
      <c r="Y125" s="246">
        <f t="shared" si="10"/>
        <v>2435.4</v>
      </c>
      <c r="Z125" s="17">
        <f t="shared" si="11"/>
        <v>2880.4</v>
      </c>
      <c r="AA125" s="246">
        <f t="shared" si="7"/>
        <v>9840</v>
      </c>
      <c r="AB125" s="17">
        <f t="shared" si="8"/>
        <v>6959.6</v>
      </c>
      <c r="AC125" s="16">
        <f t="shared" si="9"/>
        <v>246</v>
      </c>
    </row>
    <row r="126" spans="23:29">
      <c r="W126" s="16">
        <v>248</v>
      </c>
      <c r="X126" s="246">
        <f t="shared" si="6"/>
        <v>868</v>
      </c>
      <c r="Y126" s="246">
        <f t="shared" si="10"/>
        <v>2455.2000000000003</v>
      </c>
      <c r="Z126" s="17">
        <f t="shared" si="11"/>
        <v>2900.2000000000003</v>
      </c>
      <c r="AA126" s="246">
        <f t="shared" si="7"/>
        <v>9920</v>
      </c>
      <c r="AB126" s="17">
        <f t="shared" si="8"/>
        <v>7019.7999999999993</v>
      </c>
      <c r="AC126" s="16">
        <f t="shared" si="9"/>
        <v>248</v>
      </c>
    </row>
    <row r="127" spans="23:29">
      <c r="W127" s="16">
        <v>250</v>
      </c>
      <c r="X127" s="246">
        <f t="shared" si="6"/>
        <v>875</v>
      </c>
      <c r="Y127" s="246">
        <f t="shared" si="10"/>
        <v>2475</v>
      </c>
      <c r="Z127" s="17">
        <f t="shared" si="11"/>
        <v>2920</v>
      </c>
      <c r="AA127" s="246">
        <f t="shared" si="7"/>
        <v>10000</v>
      </c>
      <c r="AB127" s="17">
        <f t="shared" si="8"/>
        <v>7080</v>
      </c>
      <c r="AC127" s="16">
        <f t="shared" si="9"/>
        <v>250</v>
      </c>
    </row>
    <row r="128" spans="23:29">
      <c r="W128" s="16">
        <v>252</v>
      </c>
      <c r="X128" s="246">
        <f t="shared" si="6"/>
        <v>882</v>
      </c>
      <c r="Y128" s="246">
        <f t="shared" si="10"/>
        <v>2494.8000000000002</v>
      </c>
      <c r="Z128" s="17">
        <f t="shared" si="11"/>
        <v>2939.8</v>
      </c>
      <c r="AA128" s="246">
        <f t="shared" si="7"/>
        <v>10080</v>
      </c>
      <c r="AB128" s="17">
        <f t="shared" si="8"/>
        <v>7140.2</v>
      </c>
      <c r="AC128" s="16">
        <f t="shared" si="9"/>
        <v>252</v>
      </c>
    </row>
    <row r="129" spans="23:29">
      <c r="W129" s="16">
        <v>254</v>
      </c>
      <c r="X129" s="246">
        <f t="shared" si="6"/>
        <v>889</v>
      </c>
      <c r="Y129" s="246">
        <f t="shared" si="10"/>
        <v>2514.6</v>
      </c>
      <c r="Z129" s="17">
        <f t="shared" si="11"/>
        <v>2959.6</v>
      </c>
      <c r="AA129" s="246">
        <f t="shared" si="7"/>
        <v>10160</v>
      </c>
      <c r="AB129" s="17">
        <f t="shared" si="8"/>
        <v>7200.4</v>
      </c>
      <c r="AC129" s="16">
        <f t="shared" si="9"/>
        <v>254</v>
      </c>
    </row>
    <row r="130" spans="23:29">
      <c r="W130" s="16">
        <v>256</v>
      </c>
      <c r="X130" s="246">
        <f t="shared" ref="X130:X193" si="12">W130*$E$26</f>
        <v>896</v>
      </c>
      <c r="Y130" s="246">
        <f t="shared" si="10"/>
        <v>2534.4</v>
      </c>
      <c r="Z130" s="17">
        <f t="shared" si="11"/>
        <v>2979.4</v>
      </c>
      <c r="AA130" s="246">
        <f t="shared" ref="AA130:AA193" si="13">W130*$E$31</f>
        <v>10240</v>
      </c>
      <c r="AB130" s="17">
        <f t="shared" ref="AB130:AB193" si="14">AA130-Z130</f>
        <v>7260.6</v>
      </c>
      <c r="AC130" s="16">
        <f t="shared" ref="AC130:AC193" si="15">IF(AB130&gt;0,W130)</f>
        <v>256</v>
      </c>
    </row>
    <row r="131" spans="23:29">
      <c r="W131" s="16">
        <v>258</v>
      </c>
      <c r="X131" s="246">
        <f t="shared" si="12"/>
        <v>903</v>
      </c>
      <c r="Y131" s="246">
        <f t="shared" ref="Y131:Y194" si="16">W131*SUM($E$32:$E$34)</f>
        <v>2554.2000000000003</v>
      </c>
      <c r="Z131" s="17">
        <f>$G$15+Y131</f>
        <v>2999.2000000000003</v>
      </c>
      <c r="AA131" s="246">
        <f t="shared" si="13"/>
        <v>10320</v>
      </c>
      <c r="AB131" s="17">
        <f t="shared" si="14"/>
        <v>7320.7999999999993</v>
      </c>
      <c r="AC131" s="16">
        <f t="shared" si="15"/>
        <v>258</v>
      </c>
    </row>
    <row r="132" spans="23:29">
      <c r="W132" s="16">
        <v>260</v>
      </c>
      <c r="X132" s="246">
        <f t="shared" si="12"/>
        <v>910</v>
      </c>
      <c r="Y132" s="246">
        <f t="shared" si="16"/>
        <v>2574</v>
      </c>
      <c r="Z132" s="17">
        <f>$G$15+Y132</f>
        <v>3019</v>
      </c>
      <c r="AA132" s="246">
        <f t="shared" si="13"/>
        <v>10400</v>
      </c>
      <c r="AB132" s="17">
        <f t="shared" si="14"/>
        <v>7381</v>
      </c>
      <c r="AC132" s="16">
        <f t="shared" si="15"/>
        <v>260</v>
      </c>
    </row>
    <row r="133" spans="23:29">
      <c r="W133" s="16">
        <v>262</v>
      </c>
      <c r="X133" s="246">
        <f t="shared" si="12"/>
        <v>917</v>
      </c>
      <c r="Y133" s="246">
        <f t="shared" si="16"/>
        <v>2593.8000000000002</v>
      </c>
      <c r="Z133" s="17">
        <f t="shared" ref="Z133:Z191" si="17">$G$15+Y133</f>
        <v>3038.8</v>
      </c>
      <c r="AA133" s="246">
        <f t="shared" si="13"/>
        <v>10480</v>
      </c>
      <c r="AB133" s="17">
        <f t="shared" si="14"/>
        <v>7441.2</v>
      </c>
      <c r="AC133" s="16">
        <f t="shared" si="15"/>
        <v>262</v>
      </c>
    </row>
    <row r="134" spans="23:29">
      <c r="W134" s="16">
        <v>264</v>
      </c>
      <c r="X134" s="246">
        <f t="shared" si="12"/>
        <v>924</v>
      </c>
      <c r="Y134" s="246">
        <f t="shared" si="16"/>
        <v>2613.6</v>
      </c>
      <c r="Z134" s="17">
        <f t="shared" si="17"/>
        <v>3058.6</v>
      </c>
      <c r="AA134" s="246">
        <f t="shared" si="13"/>
        <v>10560</v>
      </c>
      <c r="AB134" s="17">
        <f t="shared" si="14"/>
        <v>7501.4</v>
      </c>
      <c r="AC134" s="16">
        <f t="shared" si="15"/>
        <v>264</v>
      </c>
    </row>
    <row r="135" spans="23:29">
      <c r="W135" s="16">
        <v>266</v>
      </c>
      <c r="X135" s="246">
        <f t="shared" si="12"/>
        <v>931</v>
      </c>
      <c r="Y135" s="246">
        <f t="shared" si="16"/>
        <v>2633.4</v>
      </c>
      <c r="Z135" s="17">
        <f t="shared" si="17"/>
        <v>3078.4</v>
      </c>
      <c r="AA135" s="246">
        <f t="shared" si="13"/>
        <v>10640</v>
      </c>
      <c r="AB135" s="17">
        <f t="shared" si="14"/>
        <v>7561.6</v>
      </c>
      <c r="AC135" s="16">
        <f t="shared" si="15"/>
        <v>266</v>
      </c>
    </row>
    <row r="136" spans="23:29">
      <c r="W136" s="16">
        <v>268</v>
      </c>
      <c r="X136" s="246">
        <f t="shared" si="12"/>
        <v>938</v>
      </c>
      <c r="Y136" s="246">
        <f t="shared" si="16"/>
        <v>2653.2000000000003</v>
      </c>
      <c r="Z136" s="17">
        <f t="shared" si="17"/>
        <v>3098.2000000000003</v>
      </c>
      <c r="AA136" s="246">
        <f t="shared" si="13"/>
        <v>10720</v>
      </c>
      <c r="AB136" s="17">
        <f t="shared" si="14"/>
        <v>7621.7999999999993</v>
      </c>
      <c r="AC136" s="16">
        <f t="shared" si="15"/>
        <v>268</v>
      </c>
    </row>
    <row r="137" spans="23:29">
      <c r="W137" s="16">
        <v>270</v>
      </c>
      <c r="X137" s="246">
        <f t="shared" si="12"/>
        <v>945</v>
      </c>
      <c r="Y137" s="246">
        <f t="shared" si="16"/>
        <v>2673</v>
      </c>
      <c r="Z137" s="17">
        <f t="shared" si="17"/>
        <v>3118</v>
      </c>
      <c r="AA137" s="246">
        <f t="shared" si="13"/>
        <v>10800</v>
      </c>
      <c r="AB137" s="17">
        <f t="shared" si="14"/>
        <v>7682</v>
      </c>
      <c r="AC137" s="16">
        <f t="shared" si="15"/>
        <v>270</v>
      </c>
    </row>
    <row r="138" spans="23:29">
      <c r="W138" s="16">
        <v>272</v>
      </c>
      <c r="X138" s="246">
        <f t="shared" si="12"/>
        <v>952</v>
      </c>
      <c r="Y138" s="246">
        <f t="shared" si="16"/>
        <v>2692.8</v>
      </c>
      <c r="Z138" s="17">
        <f t="shared" si="17"/>
        <v>3137.8</v>
      </c>
      <c r="AA138" s="246">
        <f t="shared" si="13"/>
        <v>10880</v>
      </c>
      <c r="AB138" s="17">
        <f t="shared" si="14"/>
        <v>7742.2</v>
      </c>
      <c r="AC138" s="16">
        <f t="shared" si="15"/>
        <v>272</v>
      </c>
    </row>
    <row r="139" spans="23:29">
      <c r="W139" s="16">
        <v>274</v>
      </c>
      <c r="X139" s="246">
        <f t="shared" si="12"/>
        <v>959</v>
      </c>
      <c r="Y139" s="246">
        <f t="shared" si="16"/>
        <v>2712.6</v>
      </c>
      <c r="Z139" s="17">
        <f t="shared" si="17"/>
        <v>3157.6</v>
      </c>
      <c r="AA139" s="246">
        <f t="shared" si="13"/>
        <v>10960</v>
      </c>
      <c r="AB139" s="17">
        <f t="shared" si="14"/>
        <v>7802.4</v>
      </c>
      <c r="AC139" s="16">
        <f t="shared" si="15"/>
        <v>274</v>
      </c>
    </row>
    <row r="140" spans="23:29">
      <c r="W140" s="16">
        <v>276</v>
      </c>
      <c r="X140" s="246">
        <f t="shared" si="12"/>
        <v>966</v>
      </c>
      <c r="Y140" s="246">
        <f t="shared" si="16"/>
        <v>2732.4</v>
      </c>
      <c r="Z140" s="17">
        <f t="shared" si="17"/>
        <v>3177.4</v>
      </c>
      <c r="AA140" s="246">
        <f t="shared" si="13"/>
        <v>11040</v>
      </c>
      <c r="AB140" s="17">
        <f t="shared" si="14"/>
        <v>7862.6</v>
      </c>
      <c r="AC140" s="16">
        <f t="shared" si="15"/>
        <v>276</v>
      </c>
    </row>
    <row r="141" spans="23:29">
      <c r="W141" s="16">
        <v>278</v>
      </c>
      <c r="X141" s="246">
        <f t="shared" si="12"/>
        <v>973</v>
      </c>
      <c r="Y141" s="246">
        <f t="shared" si="16"/>
        <v>2752.2000000000003</v>
      </c>
      <c r="Z141" s="17">
        <f t="shared" si="17"/>
        <v>3197.2000000000003</v>
      </c>
      <c r="AA141" s="246">
        <f t="shared" si="13"/>
        <v>11120</v>
      </c>
      <c r="AB141" s="17">
        <f t="shared" si="14"/>
        <v>7922.7999999999993</v>
      </c>
      <c r="AC141" s="16">
        <f t="shared" si="15"/>
        <v>278</v>
      </c>
    </row>
    <row r="142" spans="23:29">
      <c r="W142" s="16">
        <v>280</v>
      </c>
      <c r="X142" s="246">
        <f t="shared" si="12"/>
        <v>980</v>
      </c>
      <c r="Y142" s="246">
        <f t="shared" si="16"/>
        <v>2772</v>
      </c>
      <c r="Z142" s="17">
        <f t="shared" si="17"/>
        <v>3217</v>
      </c>
      <c r="AA142" s="246">
        <f t="shared" si="13"/>
        <v>11200</v>
      </c>
      <c r="AB142" s="17">
        <f t="shared" si="14"/>
        <v>7983</v>
      </c>
      <c r="AC142" s="16">
        <f t="shared" si="15"/>
        <v>280</v>
      </c>
    </row>
    <row r="143" spans="23:29">
      <c r="W143" s="16">
        <v>282</v>
      </c>
      <c r="X143" s="246">
        <f t="shared" si="12"/>
        <v>987</v>
      </c>
      <c r="Y143" s="246">
        <f t="shared" si="16"/>
        <v>2791.8</v>
      </c>
      <c r="Z143" s="17">
        <f t="shared" si="17"/>
        <v>3236.8</v>
      </c>
      <c r="AA143" s="246">
        <f t="shared" si="13"/>
        <v>11280</v>
      </c>
      <c r="AB143" s="17">
        <f t="shared" si="14"/>
        <v>8043.2</v>
      </c>
      <c r="AC143" s="16">
        <f t="shared" si="15"/>
        <v>282</v>
      </c>
    </row>
    <row r="144" spans="23:29">
      <c r="W144" s="16">
        <v>284</v>
      </c>
      <c r="X144" s="246">
        <f t="shared" si="12"/>
        <v>994</v>
      </c>
      <c r="Y144" s="246">
        <f t="shared" si="16"/>
        <v>2811.6</v>
      </c>
      <c r="Z144" s="17">
        <f t="shared" si="17"/>
        <v>3256.6</v>
      </c>
      <c r="AA144" s="246">
        <f t="shared" si="13"/>
        <v>11360</v>
      </c>
      <c r="AB144" s="17">
        <f t="shared" si="14"/>
        <v>8103.4</v>
      </c>
      <c r="AC144" s="16">
        <f t="shared" si="15"/>
        <v>284</v>
      </c>
    </row>
    <row r="145" spans="23:29">
      <c r="W145" s="16">
        <v>286</v>
      </c>
      <c r="X145" s="246">
        <f t="shared" si="12"/>
        <v>1001</v>
      </c>
      <c r="Y145" s="246">
        <f t="shared" si="16"/>
        <v>2831.4</v>
      </c>
      <c r="Z145" s="17">
        <f t="shared" si="17"/>
        <v>3276.4</v>
      </c>
      <c r="AA145" s="246">
        <f t="shared" si="13"/>
        <v>11440</v>
      </c>
      <c r="AB145" s="17">
        <f t="shared" si="14"/>
        <v>8163.6</v>
      </c>
      <c r="AC145" s="16">
        <f t="shared" si="15"/>
        <v>286</v>
      </c>
    </row>
    <row r="146" spans="23:29">
      <c r="W146" s="16">
        <v>288</v>
      </c>
      <c r="X146" s="246">
        <f t="shared" si="12"/>
        <v>1008</v>
      </c>
      <c r="Y146" s="246">
        <f t="shared" si="16"/>
        <v>2851.2000000000003</v>
      </c>
      <c r="Z146" s="17">
        <f t="shared" si="17"/>
        <v>3296.2000000000003</v>
      </c>
      <c r="AA146" s="246">
        <f t="shared" si="13"/>
        <v>11520</v>
      </c>
      <c r="AB146" s="17">
        <f t="shared" si="14"/>
        <v>8223.7999999999993</v>
      </c>
      <c r="AC146" s="16">
        <f t="shared" si="15"/>
        <v>288</v>
      </c>
    </row>
    <row r="147" spans="23:29">
      <c r="W147" s="16">
        <v>290</v>
      </c>
      <c r="X147" s="246">
        <f t="shared" si="12"/>
        <v>1015</v>
      </c>
      <c r="Y147" s="246">
        <f t="shared" si="16"/>
        <v>2871</v>
      </c>
      <c r="Z147" s="17">
        <f t="shared" si="17"/>
        <v>3316</v>
      </c>
      <c r="AA147" s="246">
        <f t="shared" si="13"/>
        <v>11600</v>
      </c>
      <c r="AB147" s="17">
        <f t="shared" si="14"/>
        <v>8284</v>
      </c>
      <c r="AC147" s="16">
        <f t="shared" si="15"/>
        <v>290</v>
      </c>
    </row>
    <row r="148" spans="23:29">
      <c r="W148" s="16">
        <v>292</v>
      </c>
      <c r="X148" s="246">
        <f t="shared" si="12"/>
        <v>1022</v>
      </c>
      <c r="Y148" s="246">
        <f t="shared" si="16"/>
        <v>2890.8</v>
      </c>
      <c r="Z148" s="17">
        <f t="shared" si="17"/>
        <v>3335.8</v>
      </c>
      <c r="AA148" s="246">
        <f t="shared" si="13"/>
        <v>11680</v>
      </c>
      <c r="AB148" s="17">
        <f t="shared" si="14"/>
        <v>8344.2000000000007</v>
      </c>
      <c r="AC148" s="16">
        <f t="shared" si="15"/>
        <v>292</v>
      </c>
    </row>
    <row r="149" spans="23:29">
      <c r="W149" s="16">
        <v>294</v>
      </c>
      <c r="X149" s="246">
        <f t="shared" si="12"/>
        <v>1029</v>
      </c>
      <c r="Y149" s="246">
        <f t="shared" si="16"/>
        <v>2910.6</v>
      </c>
      <c r="Z149" s="17">
        <f t="shared" si="17"/>
        <v>3355.6</v>
      </c>
      <c r="AA149" s="246">
        <f t="shared" si="13"/>
        <v>11760</v>
      </c>
      <c r="AB149" s="17">
        <f t="shared" si="14"/>
        <v>8404.4</v>
      </c>
      <c r="AC149" s="16">
        <f t="shared" si="15"/>
        <v>294</v>
      </c>
    </row>
    <row r="150" spans="23:29">
      <c r="W150" s="16">
        <v>296</v>
      </c>
      <c r="X150" s="246">
        <f t="shared" si="12"/>
        <v>1036</v>
      </c>
      <c r="Y150" s="246">
        <f t="shared" si="16"/>
        <v>2930.4</v>
      </c>
      <c r="Z150" s="17">
        <f t="shared" si="17"/>
        <v>3375.4</v>
      </c>
      <c r="AA150" s="246">
        <f t="shared" si="13"/>
        <v>11840</v>
      </c>
      <c r="AB150" s="17">
        <f t="shared" si="14"/>
        <v>8464.6</v>
      </c>
      <c r="AC150" s="16">
        <f t="shared" si="15"/>
        <v>296</v>
      </c>
    </row>
    <row r="151" spans="23:29">
      <c r="W151" s="16">
        <v>298</v>
      </c>
      <c r="X151" s="246">
        <f t="shared" si="12"/>
        <v>1043</v>
      </c>
      <c r="Y151" s="246">
        <f t="shared" si="16"/>
        <v>2950.2000000000003</v>
      </c>
      <c r="Z151" s="17">
        <f t="shared" si="17"/>
        <v>3395.2000000000003</v>
      </c>
      <c r="AA151" s="246">
        <f t="shared" si="13"/>
        <v>11920</v>
      </c>
      <c r="AB151" s="17">
        <f t="shared" si="14"/>
        <v>8524.7999999999993</v>
      </c>
      <c r="AC151" s="16">
        <f t="shared" si="15"/>
        <v>298</v>
      </c>
    </row>
    <row r="152" spans="23:29">
      <c r="W152" s="16">
        <v>300</v>
      </c>
      <c r="X152" s="246">
        <f t="shared" si="12"/>
        <v>1050</v>
      </c>
      <c r="Y152" s="246">
        <f t="shared" si="16"/>
        <v>2970</v>
      </c>
      <c r="Z152" s="17">
        <f t="shared" si="17"/>
        <v>3415</v>
      </c>
      <c r="AA152" s="246">
        <f t="shared" si="13"/>
        <v>12000</v>
      </c>
      <c r="AB152" s="17">
        <f t="shared" si="14"/>
        <v>8585</v>
      </c>
      <c r="AC152" s="16">
        <f t="shared" si="15"/>
        <v>300</v>
      </c>
    </row>
    <row r="153" spans="23:29">
      <c r="W153" s="16">
        <v>302</v>
      </c>
      <c r="X153" s="246">
        <f t="shared" si="12"/>
        <v>1057</v>
      </c>
      <c r="Y153" s="246">
        <f t="shared" si="16"/>
        <v>2989.8</v>
      </c>
      <c r="Z153" s="17">
        <f t="shared" si="17"/>
        <v>3434.8</v>
      </c>
      <c r="AA153" s="246">
        <f t="shared" si="13"/>
        <v>12080</v>
      </c>
      <c r="AB153" s="17">
        <f t="shared" si="14"/>
        <v>8645.2000000000007</v>
      </c>
      <c r="AC153" s="16">
        <f t="shared" si="15"/>
        <v>302</v>
      </c>
    </row>
    <row r="154" spans="23:29">
      <c r="W154" s="16">
        <v>304</v>
      </c>
      <c r="X154" s="246">
        <f t="shared" si="12"/>
        <v>1064</v>
      </c>
      <c r="Y154" s="246">
        <f t="shared" si="16"/>
        <v>3009.6</v>
      </c>
      <c r="Z154" s="17">
        <f t="shared" si="17"/>
        <v>3454.6</v>
      </c>
      <c r="AA154" s="246">
        <f t="shared" si="13"/>
        <v>12160</v>
      </c>
      <c r="AB154" s="17">
        <f t="shared" si="14"/>
        <v>8705.4</v>
      </c>
      <c r="AC154" s="16">
        <f t="shared" si="15"/>
        <v>304</v>
      </c>
    </row>
    <row r="155" spans="23:29">
      <c r="W155" s="16">
        <v>306</v>
      </c>
      <c r="X155" s="246">
        <f t="shared" si="12"/>
        <v>1071</v>
      </c>
      <c r="Y155" s="246">
        <f t="shared" si="16"/>
        <v>3029.4</v>
      </c>
      <c r="Z155" s="17">
        <f t="shared" si="17"/>
        <v>3474.4</v>
      </c>
      <c r="AA155" s="246">
        <f t="shared" si="13"/>
        <v>12240</v>
      </c>
      <c r="AB155" s="17">
        <f t="shared" si="14"/>
        <v>8765.6</v>
      </c>
      <c r="AC155" s="16">
        <f t="shared" si="15"/>
        <v>306</v>
      </c>
    </row>
    <row r="156" spans="23:29">
      <c r="W156" s="16">
        <v>308</v>
      </c>
      <c r="X156" s="246">
        <f t="shared" si="12"/>
        <v>1078</v>
      </c>
      <c r="Y156" s="246">
        <f t="shared" si="16"/>
        <v>3049.2000000000003</v>
      </c>
      <c r="Z156" s="17">
        <f t="shared" si="17"/>
        <v>3494.2000000000003</v>
      </c>
      <c r="AA156" s="246">
        <f t="shared" si="13"/>
        <v>12320</v>
      </c>
      <c r="AB156" s="17">
        <f t="shared" si="14"/>
        <v>8825.7999999999993</v>
      </c>
      <c r="AC156" s="16">
        <f t="shared" si="15"/>
        <v>308</v>
      </c>
    </row>
    <row r="157" spans="23:29">
      <c r="W157" s="16">
        <v>310</v>
      </c>
      <c r="X157" s="246">
        <f t="shared" si="12"/>
        <v>1085</v>
      </c>
      <c r="Y157" s="246">
        <f t="shared" si="16"/>
        <v>3069</v>
      </c>
      <c r="Z157" s="17">
        <f t="shared" si="17"/>
        <v>3514</v>
      </c>
      <c r="AA157" s="246">
        <f t="shared" si="13"/>
        <v>12400</v>
      </c>
      <c r="AB157" s="17">
        <f t="shared" si="14"/>
        <v>8886</v>
      </c>
      <c r="AC157" s="16">
        <f t="shared" si="15"/>
        <v>310</v>
      </c>
    </row>
    <row r="158" spans="23:29">
      <c r="W158" s="16">
        <v>312</v>
      </c>
      <c r="X158" s="246">
        <f t="shared" si="12"/>
        <v>1092</v>
      </c>
      <c r="Y158" s="246">
        <f t="shared" si="16"/>
        <v>3088.8</v>
      </c>
      <c r="Z158" s="17">
        <f t="shared" si="17"/>
        <v>3533.8</v>
      </c>
      <c r="AA158" s="246">
        <f t="shared" si="13"/>
        <v>12480</v>
      </c>
      <c r="AB158" s="17">
        <f t="shared" si="14"/>
        <v>8946.2000000000007</v>
      </c>
      <c r="AC158" s="16">
        <f t="shared" si="15"/>
        <v>312</v>
      </c>
    </row>
    <row r="159" spans="23:29">
      <c r="W159" s="16">
        <v>314</v>
      </c>
      <c r="X159" s="246">
        <f t="shared" si="12"/>
        <v>1099</v>
      </c>
      <c r="Y159" s="246">
        <f t="shared" si="16"/>
        <v>3108.6</v>
      </c>
      <c r="Z159" s="17">
        <f t="shared" si="17"/>
        <v>3553.6</v>
      </c>
      <c r="AA159" s="246">
        <f t="shared" si="13"/>
        <v>12560</v>
      </c>
      <c r="AB159" s="17">
        <f t="shared" si="14"/>
        <v>9006.4</v>
      </c>
      <c r="AC159" s="16">
        <f t="shared" si="15"/>
        <v>314</v>
      </c>
    </row>
    <row r="160" spans="23:29">
      <c r="W160" s="16">
        <v>316</v>
      </c>
      <c r="X160" s="246">
        <f t="shared" si="12"/>
        <v>1106</v>
      </c>
      <c r="Y160" s="246">
        <f t="shared" si="16"/>
        <v>3128.4</v>
      </c>
      <c r="Z160" s="17">
        <f t="shared" si="17"/>
        <v>3573.4</v>
      </c>
      <c r="AA160" s="246">
        <f t="shared" si="13"/>
        <v>12640</v>
      </c>
      <c r="AB160" s="17">
        <f t="shared" si="14"/>
        <v>9066.6</v>
      </c>
      <c r="AC160" s="16">
        <f t="shared" si="15"/>
        <v>316</v>
      </c>
    </row>
    <row r="161" spans="23:29">
      <c r="W161" s="16">
        <v>318</v>
      </c>
      <c r="X161" s="246">
        <f t="shared" si="12"/>
        <v>1113</v>
      </c>
      <c r="Y161" s="246">
        <f t="shared" si="16"/>
        <v>3148.2000000000003</v>
      </c>
      <c r="Z161" s="17">
        <f t="shared" si="17"/>
        <v>3593.2000000000003</v>
      </c>
      <c r="AA161" s="246">
        <f t="shared" si="13"/>
        <v>12720</v>
      </c>
      <c r="AB161" s="17">
        <f t="shared" si="14"/>
        <v>9126.7999999999993</v>
      </c>
      <c r="AC161" s="16">
        <f t="shared" si="15"/>
        <v>318</v>
      </c>
    </row>
    <row r="162" spans="23:29">
      <c r="W162" s="16">
        <v>320</v>
      </c>
      <c r="X162" s="246">
        <f t="shared" si="12"/>
        <v>1120</v>
      </c>
      <c r="Y162" s="246">
        <f t="shared" si="16"/>
        <v>3168</v>
      </c>
      <c r="Z162" s="17">
        <f t="shared" si="17"/>
        <v>3613</v>
      </c>
      <c r="AA162" s="246">
        <f t="shared" si="13"/>
        <v>12800</v>
      </c>
      <c r="AB162" s="17">
        <f t="shared" si="14"/>
        <v>9187</v>
      </c>
      <c r="AC162" s="16">
        <f t="shared" si="15"/>
        <v>320</v>
      </c>
    </row>
    <row r="163" spans="23:29">
      <c r="W163" s="16">
        <v>322</v>
      </c>
      <c r="X163" s="246">
        <f t="shared" si="12"/>
        <v>1127</v>
      </c>
      <c r="Y163" s="246">
        <f t="shared" si="16"/>
        <v>3187.8</v>
      </c>
      <c r="Z163" s="17">
        <f t="shared" si="17"/>
        <v>3632.8</v>
      </c>
      <c r="AA163" s="246">
        <f t="shared" si="13"/>
        <v>12880</v>
      </c>
      <c r="AB163" s="17">
        <f t="shared" si="14"/>
        <v>9247.2000000000007</v>
      </c>
      <c r="AC163" s="16">
        <f t="shared" si="15"/>
        <v>322</v>
      </c>
    </row>
    <row r="164" spans="23:29">
      <c r="W164" s="16">
        <v>324</v>
      </c>
      <c r="X164" s="246">
        <f t="shared" si="12"/>
        <v>1134</v>
      </c>
      <c r="Y164" s="246">
        <f t="shared" si="16"/>
        <v>3207.6</v>
      </c>
      <c r="Z164" s="17">
        <f t="shared" si="17"/>
        <v>3652.6</v>
      </c>
      <c r="AA164" s="246">
        <f t="shared" si="13"/>
        <v>12960</v>
      </c>
      <c r="AB164" s="17">
        <f t="shared" si="14"/>
        <v>9307.4</v>
      </c>
      <c r="AC164" s="16">
        <f t="shared" si="15"/>
        <v>324</v>
      </c>
    </row>
    <row r="165" spans="23:29">
      <c r="W165" s="16">
        <v>326</v>
      </c>
      <c r="X165" s="246">
        <f t="shared" si="12"/>
        <v>1141</v>
      </c>
      <c r="Y165" s="246">
        <f t="shared" si="16"/>
        <v>3227.4</v>
      </c>
      <c r="Z165" s="17">
        <f t="shared" si="17"/>
        <v>3672.4</v>
      </c>
      <c r="AA165" s="246">
        <f t="shared" si="13"/>
        <v>13040</v>
      </c>
      <c r="AB165" s="17">
        <f t="shared" si="14"/>
        <v>9367.6</v>
      </c>
      <c r="AC165" s="16">
        <f t="shared" si="15"/>
        <v>326</v>
      </c>
    </row>
    <row r="166" spans="23:29">
      <c r="W166" s="16">
        <v>328</v>
      </c>
      <c r="X166" s="246">
        <f t="shared" si="12"/>
        <v>1148</v>
      </c>
      <c r="Y166" s="246">
        <f t="shared" si="16"/>
        <v>3247.2000000000003</v>
      </c>
      <c r="Z166" s="17">
        <f t="shared" si="17"/>
        <v>3692.2000000000003</v>
      </c>
      <c r="AA166" s="246">
        <f t="shared" si="13"/>
        <v>13120</v>
      </c>
      <c r="AB166" s="17">
        <f t="shared" si="14"/>
        <v>9427.7999999999993</v>
      </c>
      <c r="AC166" s="16">
        <f t="shared" si="15"/>
        <v>328</v>
      </c>
    </row>
    <row r="167" spans="23:29">
      <c r="W167" s="16">
        <v>330</v>
      </c>
      <c r="X167" s="246">
        <f t="shared" si="12"/>
        <v>1155</v>
      </c>
      <c r="Y167" s="246">
        <f t="shared" si="16"/>
        <v>3267</v>
      </c>
      <c r="Z167" s="17">
        <f t="shared" si="17"/>
        <v>3712</v>
      </c>
      <c r="AA167" s="246">
        <f t="shared" si="13"/>
        <v>13200</v>
      </c>
      <c r="AB167" s="17">
        <f t="shared" si="14"/>
        <v>9488</v>
      </c>
      <c r="AC167" s="16">
        <f t="shared" si="15"/>
        <v>330</v>
      </c>
    </row>
    <row r="168" spans="23:29">
      <c r="W168" s="16">
        <v>332</v>
      </c>
      <c r="X168" s="246">
        <f t="shared" si="12"/>
        <v>1162</v>
      </c>
      <c r="Y168" s="246">
        <f t="shared" si="16"/>
        <v>3286.8</v>
      </c>
      <c r="Z168" s="17">
        <f t="shared" si="17"/>
        <v>3731.8</v>
      </c>
      <c r="AA168" s="246">
        <f t="shared" si="13"/>
        <v>13280</v>
      </c>
      <c r="AB168" s="17">
        <f t="shared" si="14"/>
        <v>9548.2000000000007</v>
      </c>
      <c r="AC168" s="16">
        <f t="shared" si="15"/>
        <v>332</v>
      </c>
    </row>
    <row r="169" spans="23:29">
      <c r="W169" s="16">
        <v>334</v>
      </c>
      <c r="X169" s="246">
        <f t="shared" si="12"/>
        <v>1169</v>
      </c>
      <c r="Y169" s="246">
        <f t="shared" si="16"/>
        <v>3306.6</v>
      </c>
      <c r="Z169" s="17">
        <f t="shared" si="17"/>
        <v>3751.6</v>
      </c>
      <c r="AA169" s="246">
        <f t="shared" si="13"/>
        <v>13360</v>
      </c>
      <c r="AB169" s="17">
        <f t="shared" si="14"/>
        <v>9608.4</v>
      </c>
      <c r="AC169" s="16">
        <f t="shared" si="15"/>
        <v>334</v>
      </c>
    </row>
    <row r="170" spans="23:29">
      <c r="W170" s="16">
        <v>336</v>
      </c>
      <c r="X170" s="246">
        <f t="shared" si="12"/>
        <v>1176</v>
      </c>
      <c r="Y170" s="246">
        <f t="shared" si="16"/>
        <v>3326.4</v>
      </c>
      <c r="Z170" s="17">
        <f t="shared" si="17"/>
        <v>3771.4</v>
      </c>
      <c r="AA170" s="246">
        <f t="shared" si="13"/>
        <v>13440</v>
      </c>
      <c r="AB170" s="17">
        <f t="shared" si="14"/>
        <v>9668.6</v>
      </c>
      <c r="AC170" s="16">
        <f t="shared" si="15"/>
        <v>336</v>
      </c>
    </row>
    <row r="171" spans="23:29">
      <c r="W171" s="16">
        <v>338</v>
      </c>
      <c r="X171" s="246">
        <f t="shared" si="12"/>
        <v>1183</v>
      </c>
      <c r="Y171" s="246">
        <f t="shared" si="16"/>
        <v>3346.2000000000003</v>
      </c>
      <c r="Z171" s="17">
        <f t="shared" si="17"/>
        <v>3791.2000000000003</v>
      </c>
      <c r="AA171" s="246">
        <f t="shared" si="13"/>
        <v>13520</v>
      </c>
      <c r="AB171" s="17">
        <f t="shared" si="14"/>
        <v>9728.7999999999993</v>
      </c>
      <c r="AC171" s="16">
        <f t="shared" si="15"/>
        <v>338</v>
      </c>
    </row>
    <row r="172" spans="23:29">
      <c r="W172" s="16">
        <v>340</v>
      </c>
      <c r="X172" s="246">
        <f t="shared" si="12"/>
        <v>1190</v>
      </c>
      <c r="Y172" s="246">
        <f t="shared" si="16"/>
        <v>3366</v>
      </c>
      <c r="Z172" s="17">
        <f t="shared" si="17"/>
        <v>3811</v>
      </c>
      <c r="AA172" s="246">
        <f t="shared" si="13"/>
        <v>13600</v>
      </c>
      <c r="AB172" s="17">
        <f t="shared" si="14"/>
        <v>9789</v>
      </c>
      <c r="AC172" s="16">
        <f t="shared" si="15"/>
        <v>340</v>
      </c>
    </row>
    <row r="173" spans="23:29">
      <c r="W173" s="16">
        <v>342</v>
      </c>
      <c r="X173" s="246">
        <f t="shared" si="12"/>
        <v>1197</v>
      </c>
      <c r="Y173" s="246">
        <f t="shared" si="16"/>
        <v>3385.8</v>
      </c>
      <c r="Z173" s="17">
        <f t="shared" si="17"/>
        <v>3830.8</v>
      </c>
      <c r="AA173" s="246">
        <f t="shared" si="13"/>
        <v>13680</v>
      </c>
      <c r="AB173" s="17">
        <f t="shared" si="14"/>
        <v>9849.2000000000007</v>
      </c>
      <c r="AC173" s="16">
        <f t="shared" si="15"/>
        <v>342</v>
      </c>
    </row>
    <row r="174" spans="23:29">
      <c r="W174" s="16">
        <v>344</v>
      </c>
      <c r="X174" s="246">
        <f t="shared" si="12"/>
        <v>1204</v>
      </c>
      <c r="Y174" s="246">
        <f t="shared" si="16"/>
        <v>3405.6</v>
      </c>
      <c r="Z174" s="17">
        <f t="shared" si="17"/>
        <v>3850.6</v>
      </c>
      <c r="AA174" s="246">
        <f t="shared" si="13"/>
        <v>13760</v>
      </c>
      <c r="AB174" s="17">
        <f t="shared" si="14"/>
        <v>9909.4</v>
      </c>
      <c r="AC174" s="16">
        <f t="shared" si="15"/>
        <v>344</v>
      </c>
    </row>
    <row r="175" spans="23:29">
      <c r="W175" s="16">
        <v>346</v>
      </c>
      <c r="X175" s="246">
        <f t="shared" si="12"/>
        <v>1211</v>
      </c>
      <c r="Y175" s="246">
        <f t="shared" si="16"/>
        <v>3425.4</v>
      </c>
      <c r="Z175" s="17">
        <f t="shared" si="17"/>
        <v>3870.4</v>
      </c>
      <c r="AA175" s="246">
        <f t="shared" si="13"/>
        <v>13840</v>
      </c>
      <c r="AB175" s="17">
        <f t="shared" si="14"/>
        <v>9969.6</v>
      </c>
      <c r="AC175" s="16">
        <f t="shared" si="15"/>
        <v>346</v>
      </c>
    </row>
    <row r="176" spans="23:29">
      <c r="W176" s="16">
        <v>348</v>
      </c>
      <c r="X176" s="246">
        <f t="shared" si="12"/>
        <v>1218</v>
      </c>
      <c r="Y176" s="246">
        <f t="shared" si="16"/>
        <v>3445.2000000000003</v>
      </c>
      <c r="Z176" s="17">
        <f t="shared" si="17"/>
        <v>3890.2000000000003</v>
      </c>
      <c r="AA176" s="246">
        <f t="shared" si="13"/>
        <v>13920</v>
      </c>
      <c r="AB176" s="17">
        <f t="shared" si="14"/>
        <v>10029.799999999999</v>
      </c>
      <c r="AC176" s="16">
        <f t="shared" si="15"/>
        <v>348</v>
      </c>
    </row>
    <row r="177" spans="23:29">
      <c r="W177" s="16">
        <v>350</v>
      </c>
      <c r="X177" s="246">
        <f t="shared" si="12"/>
        <v>1225</v>
      </c>
      <c r="Y177" s="246">
        <f t="shared" si="16"/>
        <v>3465</v>
      </c>
      <c r="Z177" s="17">
        <f t="shared" si="17"/>
        <v>3910</v>
      </c>
      <c r="AA177" s="246">
        <f t="shared" si="13"/>
        <v>14000</v>
      </c>
      <c r="AB177" s="17">
        <f t="shared" si="14"/>
        <v>10090</v>
      </c>
      <c r="AC177" s="16">
        <f t="shared" si="15"/>
        <v>350</v>
      </c>
    </row>
    <row r="178" spans="23:29">
      <c r="W178" s="16">
        <v>352</v>
      </c>
      <c r="X178" s="246">
        <f t="shared" si="12"/>
        <v>1232</v>
      </c>
      <c r="Y178" s="246">
        <f t="shared" si="16"/>
        <v>3484.8</v>
      </c>
      <c r="Z178" s="17">
        <f t="shared" si="17"/>
        <v>3929.8</v>
      </c>
      <c r="AA178" s="246">
        <f t="shared" si="13"/>
        <v>14080</v>
      </c>
      <c r="AB178" s="17">
        <f t="shared" si="14"/>
        <v>10150.200000000001</v>
      </c>
      <c r="AC178" s="16">
        <f t="shared" si="15"/>
        <v>352</v>
      </c>
    </row>
    <row r="179" spans="23:29">
      <c r="W179" s="16">
        <v>354</v>
      </c>
      <c r="X179" s="246">
        <f t="shared" si="12"/>
        <v>1239</v>
      </c>
      <c r="Y179" s="246">
        <f t="shared" si="16"/>
        <v>3504.6</v>
      </c>
      <c r="Z179" s="17">
        <f t="shared" si="17"/>
        <v>3949.6</v>
      </c>
      <c r="AA179" s="246">
        <f t="shared" si="13"/>
        <v>14160</v>
      </c>
      <c r="AB179" s="17">
        <f t="shared" si="14"/>
        <v>10210.4</v>
      </c>
      <c r="AC179" s="16">
        <f t="shared" si="15"/>
        <v>354</v>
      </c>
    </row>
    <row r="180" spans="23:29">
      <c r="W180" s="16">
        <v>356</v>
      </c>
      <c r="X180" s="246">
        <f t="shared" si="12"/>
        <v>1246</v>
      </c>
      <c r="Y180" s="246">
        <f t="shared" si="16"/>
        <v>3524.4</v>
      </c>
      <c r="Z180" s="17">
        <f t="shared" si="17"/>
        <v>3969.4</v>
      </c>
      <c r="AA180" s="246">
        <f t="shared" si="13"/>
        <v>14240</v>
      </c>
      <c r="AB180" s="17">
        <f t="shared" si="14"/>
        <v>10270.6</v>
      </c>
      <c r="AC180" s="16">
        <f t="shared" si="15"/>
        <v>356</v>
      </c>
    </row>
    <row r="181" spans="23:29">
      <c r="W181" s="16">
        <v>358</v>
      </c>
      <c r="X181" s="246">
        <f t="shared" si="12"/>
        <v>1253</v>
      </c>
      <c r="Y181" s="246">
        <f t="shared" si="16"/>
        <v>3544.2000000000003</v>
      </c>
      <c r="Z181" s="17">
        <f t="shared" si="17"/>
        <v>3989.2000000000003</v>
      </c>
      <c r="AA181" s="246">
        <f t="shared" si="13"/>
        <v>14320</v>
      </c>
      <c r="AB181" s="17">
        <f t="shared" si="14"/>
        <v>10330.799999999999</v>
      </c>
      <c r="AC181" s="16">
        <f t="shared" si="15"/>
        <v>358</v>
      </c>
    </row>
    <row r="182" spans="23:29">
      <c r="W182" s="16">
        <v>360</v>
      </c>
      <c r="X182" s="246">
        <f t="shared" si="12"/>
        <v>1260</v>
      </c>
      <c r="Y182" s="246">
        <f t="shared" si="16"/>
        <v>3564</v>
      </c>
      <c r="Z182" s="17">
        <f t="shared" si="17"/>
        <v>4009</v>
      </c>
      <c r="AA182" s="246">
        <f t="shared" si="13"/>
        <v>14400</v>
      </c>
      <c r="AB182" s="17">
        <f t="shared" si="14"/>
        <v>10391</v>
      </c>
      <c r="AC182" s="16">
        <f t="shared" si="15"/>
        <v>360</v>
      </c>
    </row>
    <row r="183" spans="23:29">
      <c r="W183" s="16">
        <v>362</v>
      </c>
      <c r="X183" s="246">
        <f t="shared" si="12"/>
        <v>1267</v>
      </c>
      <c r="Y183" s="246">
        <f t="shared" si="16"/>
        <v>3583.8</v>
      </c>
      <c r="Z183" s="17">
        <f t="shared" si="17"/>
        <v>4028.8</v>
      </c>
      <c r="AA183" s="246">
        <f t="shared" si="13"/>
        <v>14480</v>
      </c>
      <c r="AB183" s="17">
        <f t="shared" si="14"/>
        <v>10451.200000000001</v>
      </c>
      <c r="AC183" s="16">
        <f t="shared" si="15"/>
        <v>362</v>
      </c>
    </row>
    <row r="184" spans="23:29">
      <c r="W184" s="16">
        <v>364</v>
      </c>
      <c r="X184" s="246">
        <f t="shared" si="12"/>
        <v>1274</v>
      </c>
      <c r="Y184" s="246">
        <f t="shared" si="16"/>
        <v>3603.6</v>
      </c>
      <c r="Z184" s="17">
        <f t="shared" si="17"/>
        <v>4048.6</v>
      </c>
      <c r="AA184" s="246">
        <f t="shared" si="13"/>
        <v>14560</v>
      </c>
      <c r="AB184" s="17">
        <f t="shared" si="14"/>
        <v>10511.4</v>
      </c>
      <c r="AC184" s="16">
        <f t="shared" si="15"/>
        <v>364</v>
      </c>
    </row>
    <row r="185" spans="23:29">
      <c r="W185" s="16">
        <v>366</v>
      </c>
      <c r="X185" s="246">
        <f t="shared" si="12"/>
        <v>1281</v>
      </c>
      <c r="Y185" s="246">
        <f t="shared" si="16"/>
        <v>3623.4</v>
      </c>
      <c r="Z185" s="17">
        <f t="shared" si="17"/>
        <v>4068.4</v>
      </c>
      <c r="AA185" s="246">
        <f t="shared" si="13"/>
        <v>14640</v>
      </c>
      <c r="AB185" s="17">
        <f t="shared" si="14"/>
        <v>10571.6</v>
      </c>
      <c r="AC185" s="16">
        <f t="shared" si="15"/>
        <v>366</v>
      </c>
    </row>
    <row r="186" spans="23:29">
      <c r="W186" s="16">
        <v>368</v>
      </c>
      <c r="X186" s="246">
        <f t="shared" si="12"/>
        <v>1288</v>
      </c>
      <c r="Y186" s="246">
        <f t="shared" si="16"/>
        <v>3643.2000000000003</v>
      </c>
      <c r="Z186" s="17">
        <f t="shared" si="17"/>
        <v>4088.2000000000003</v>
      </c>
      <c r="AA186" s="246">
        <f t="shared" si="13"/>
        <v>14720</v>
      </c>
      <c r="AB186" s="17">
        <f t="shared" si="14"/>
        <v>10631.8</v>
      </c>
      <c r="AC186" s="16">
        <f t="shared" si="15"/>
        <v>368</v>
      </c>
    </row>
    <row r="187" spans="23:29">
      <c r="W187" s="16">
        <v>370</v>
      </c>
      <c r="X187" s="246">
        <f t="shared" si="12"/>
        <v>1295</v>
      </c>
      <c r="Y187" s="246">
        <f t="shared" si="16"/>
        <v>3663</v>
      </c>
      <c r="Z187" s="17">
        <f t="shared" si="17"/>
        <v>4108</v>
      </c>
      <c r="AA187" s="246">
        <f t="shared" si="13"/>
        <v>14800</v>
      </c>
      <c r="AB187" s="17">
        <f t="shared" si="14"/>
        <v>10692</v>
      </c>
      <c r="AC187" s="16">
        <f t="shared" si="15"/>
        <v>370</v>
      </c>
    </row>
    <row r="188" spans="23:29">
      <c r="W188" s="16">
        <v>372</v>
      </c>
      <c r="X188" s="246">
        <f t="shared" si="12"/>
        <v>1302</v>
      </c>
      <c r="Y188" s="246">
        <f t="shared" si="16"/>
        <v>3682.8</v>
      </c>
      <c r="Z188" s="17">
        <f t="shared" si="17"/>
        <v>4127.8</v>
      </c>
      <c r="AA188" s="246">
        <f t="shared" si="13"/>
        <v>14880</v>
      </c>
      <c r="AB188" s="17">
        <f t="shared" si="14"/>
        <v>10752.2</v>
      </c>
      <c r="AC188" s="16">
        <f t="shared" si="15"/>
        <v>372</v>
      </c>
    </row>
    <row r="189" spans="23:29">
      <c r="W189" s="16">
        <v>374</v>
      </c>
      <c r="X189" s="246">
        <f t="shared" si="12"/>
        <v>1309</v>
      </c>
      <c r="Y189" s="246">
        <f t="shared" si="16"/>
        <v>3702.6</v>
      </c>
      <c r="Z189" s="17">
        <f t="shared" si="17"/>
        <v>4147.6000000000004</v>
      </c>
      <c r="AA189" s="246">
        <f t="shared" si="13"/>
        <v>14960</v>
      </c>
      <c r="AB189" s="17">
        <f t="shared" si="14"/>
        <v>10812.4</v>
      </c>
      <c r="AC189" s="16">
        <f t="shared" si="15"/>
        <v>374</v>
      </c>
    </row>
    <row r="190" spans="23:29">
      <c r="W190" s="16">
        <v>376</v>
      </c>
      <c r="X190" s="246">
        <f t="shared" si="12"/>
        <v>1316</v>
      </c>
      <c r="Y190" s="246">
        <f t="shared" si="16"/>
        <v>3722.4</v>
      </c>
      <c r="Z190" s="17">
        <f t="shared" si="17"/>
        <v>4167.3999999999996</v>
      </c>
      <c r="AA190" s="246">
        <f t="shared" si="13"/>
        <v>15040</v>
      </c>
      <c r="AB190" s="17">
        <f t="shared" si="14"/>
        <v>10872.6</v>
      </c>
      <c r="AC190" s="16">
        <f t="shared" si="15"/>
        <v>376</v>
      </c>
    </row>
    <row r="191" spans="23:29">
      <c r="W191" s="16">
        <v>378</v>
      </c>
      <c r="X191" s="246">
        <f t="shared" si="12"/>
        <v>1323</v>
      </c>
      <c r="Y191" s="246">
        <f t="shared" si="16"/>
        <v>3742.2000000000003</v>
      </c>
      <c r="Z191" s="17">
        <f t="shared" si="17"/>
        <v>4187.2000000000007</v>
      </c>
      <c r="AA191" s="246">
        <f t="shared" si="13"/>
        <v>15120</v>
      </c>
      <c r="AB191" s="17">
        <f t="shared" si="14"/>
        <v>10932.8</v>
      </c>
      <c r="AC191" s="16">
        <f t="shared" si="15"/>
        <v>378</v>
      </c>
    </row>
    <row r="192" spans="23:29">
      <c r="W192" s="16">
        <v>380</v>
      </c>
      <c r="X192" s="246">
        <f t="shared" si="12"/>
        <v>1330</v>
      </c>
      <c r="Y192" s="246">
        <f t="shared" si="16"/>
        <v>3762</v>
      </c>
      <c r="Z192" s="17">
        <f>$G$15+Y192</f>
        <v>4207</v>
      </c>
      <c r="AA192" s="246">
        <f t="shared" si="13"/>
        <v>15200</v>
      </c>
      <c r="AB192" s="17">
        <f t="shared" si="14"/>
        <v>10993</v>
      </c>
      <c r="AC192" s="16">
        <f t="shared" si="15"/>
        <v>380</v>
      </c>
    </row>
    <row r="193" spans="23:29">
      <c r="W193" s="16">
        <v>382</v>
      </c>
      <c r="X193" s="246">
        <f t="shared" si="12"/>
        <v>1337</v>
      </c>
      <c r="Y193" s="246">
        <f t="shared" si="16"/>
        <v>3781.8</v>
      </c>
      <c r="Z193" s="17">
        <f>$G$15+Y193</f>
        <v>4226.8</v>
      </c>
      <c r="AA193" s="246">
        <f t="shared" si="13"/>
        <v>15280</v>
      </c>
      <c r="AB193" s="17">
        <f t="shared" si="14"/>
        <v>11053.2</v>
      </c>
      <c r="AC193" s="16">
        <f t="shared" si="15"/>
        <v>382</v>
      </c>
    </row>
    <row r="194" spans="23:29">
      <c r="W194" s="16">
        <v>384</v>
      </c>
      <c r="X194" s="246">
        <f t="shared" ref="X194:X257" si="18">W194*$E$26</f>
        <v>1344</v>
      </c>
      <c r="Y194" s="246">
        <f t="shared" si="16"/>
        <v>3801.6000000000004</v>
      </c>
      <c r="Z194" s="17">
        <f t="shared" ref="Z194:Z236" si="19">$G$15+Y194</f>
        <v>4246.6000000000004</v>
      </c>
      <c r="AA194" s="246">
        <f t="shared" ref="AA194:AA257" si="20">W194*$E$31</f>
        <v>15360</v>
      </c>
      <c r="AB194" s="17">
        <f t="shared" ref="AB194:AB257" si="21">AA194-Z194</f>
        <v>11113.4</v>
      </c>
      <c r="AC194" s="16">
        <f t="shared" ref="AC194:AC257" si="22">IF(AB194&gt;0,W194)</f>
        <v>384</v>
      </c>
    </row>
    <row r="195" spans="23:29">
      <c r="W195" s="16">
        <v>386</v>
      </c>
      <c r="X195" s="246">
        <f t="shared" si="18"/>
        <v>1351</v>
      </c>
      <c r="Y195" s="246">
        <f t="shared" ref="Y195:Y258" si="23">W195*SUM($E$32:$E$34)</f>
        <v>3821.4</v>
      </c>
      <c r="Z195" s="17">
        <f t="shared" si="19"/>
        <v>4266.3999999999996</v>
      </c>
      <c r="AA195" s="246">
        <f t="shared" si="20"/>
        <v>15440</v>
      </c>
      <c r="AB195" s="17">
        <f t="shared" si="21"/>
        <v>11173.6</v>
      </c>
      <c r="AC195" s="16">
        <f t="shared" si="22"/>
        <v>386</v>
      </c>
    </row>
    <row r="196" spans="23:29">
      <c r="W196" s="16">
        <v>388</v>
      </c>
      <c r="X196" s="246">
        <f t="shared" si="18"/>
        <v>1358</v>
      </c>
      <c r="Y196" s="246">
        <f t="shared" si="23"/>
        <v>3841.2000000000003</v>
      </c>
      <c r="Z196" s="17">
        <f t="shared" si="19"/>
        <v>4286.2000000000007</v>
      </c>
      <c r="AA196" s="246">
        <f t="shared" si="20"/>
        <v>15520</v>
      </c>
      <c r="AB196" s="17">
        <f t="shared" si="21"/>
        <v>11233.8</v>
      </c>
      <c r="AC196" s="16">
        <f t="shared" si="22"/>
        <v>388</v>
      </c>
    </row>
    <row r="197" spans="23:29">
      <c r="W197" s="16">
        <v>390</v>
      </c>
      <c r="X197" s="246">
        <f t="shared" si="18"/>
        <v>1365</v>
      </c>
      <c r="Y197" s="246">
        <f t="shared" si="23"/>
        <v>3861</v>
      </c>
      <c r="Z197" s="17">
        <f t="shared" si="19"/>
        <v>4306</v>
      </c>
      <c r="AA197" s="246">
        <f t="shared" si="20"/>
        <v>15600</v>
      </c>
      <c r="AB197" s="17">
        <f t="shared" si="21"/>
        <v>11294</v>
      </c>
      <c r="AC197" s="16">
        <f t="shared" si="22"/>
        <v>390</v>
      </c>
    </row>
    <row r="198" spans="23:29">
      <c r="W198" s="16">
        <v>392</v>
      </c>
      <c r="X198" s="246">
        <f t="shared" si="18"/>
        <v>1372</v>
      </c>
      <c r="Y198" s="246">
        <f t="shared" si="23"/>
        <v>3880.8</v>
      </c>
      <c r="Z198" s="17">
        <f t="shared" si="19"/>
        <v>4325.8</v>
      </c>
      <c r="AA198" s="246">
        <f t="shared" si="20"/>
        <v>15680</v>
      </c>
      <c r="AB198" s="17">
        <f t="shared" si="21"/>
        <v>11354.2</v>
      </c>
      <c r="AC198" s="16">
        <f t="shared" si="22"/>
        <v>392</v>
      </c>
    </row>
    <row r="199" spans="23:29">
      <c r="W199" s="16">
        <v>394</v>
      </c>
      <c r="X199" s="246">
        <f t="shared" si="18"/>
        <v>1379</v>
      </c>
      <c r="Y199" s="246">
        <f t="shared" si="23"/>
        <v>3900.6000000000004</v>
      </c>
      <c r="Z199" s="17">
        <f t="shared" si="19"/>
        <v>4345.6000000000004</v>
      </c>
      <c r="AA199" s="246">
        <f t="shared" si="20"/>
        <v>15760</v>
      </c>
      <c r="AB199" s="17">
        <f t="shared" si="21"/>
        <v>11414.4</v>
      </c>
      <c r="AC199" s="16">
        <f t="shared" si="22"/>
        <v>394</v>
      </c>
    </row>
    <row r="200" spans="23:29">
      <c r="W200" s="16">
        <v>396</v>
      </c>
      <c r="X200" s="246">
        <f t="shared" si="18"/>
        <v>1386</v>
      </c>
      <c r="Y200" s="246">
        <f t="shared" si="23"/>
        <v>3920.4</v>
      </c>
      <c r="Z200" s="17">
        <f t="shared" si="19"/>
        <v>4365.3999999999996</v>
      </c>
      <c r="AA200" s="246">
        <f t="shared" si="20"/>
        <v>15840</v>
      </c>
      <c r="AB200" s="17">
        <f t="shared" si="21"/>
        <v>11474.6</v>
      </c>
      <c r="AC200" s="16">
        <f t="shared" si="22"/>
        <v>396</v>
      </c>
    </row>
    <row r="201" spans="23:29">
      <c r="W201" s="16">
        <v>398</v>
      </c>
      <c r="X201" s="246">
        <f t="shared" si="18"/>
        <v>1393</v>
      </c>
      <c r="Y201" s="246">
        <f t="shared" si="23"/>
        <v>3940.2000000000003</v>
      </c>
      <c r="Z201" s="17">
        <f t="shared" si="19"/>
        <v>4385.2000000000007</v>
      </c>
      <c r="AA201" s="246">
        <f t="shared" si="20"/>
        <v>15920</v>
      </c>
      <c r="AB201" s="17">
        <f t="shared" si="21"/>
        <v>11534.8</v>
      </c>
      <c r="AC201" s="16">
        <f t="shared" si="22"/>
        <v>398</v>
      </c>
    </row>
    <row r="202" spans="23:29">
      <c r="W202" s="16">
        <v>400</v>
      </c>
      <c r="X202" s="246">
        <f t="shared" si="18"/>
        <v>1400</v>
      </c>
      <c r="Y202" s="246">
        <f t="shared" si="23"/>
        <v>3960</v>
      </c>
      <c r="Z202" s="17">
        <f t="shared" si="19"/>
        <v>4405</v>
      </c>
      <c r="AA202" s="246">
        <f t="shared" si="20"/>
        <v>16000</v>
      </c>
      <c r="AB202" s="17">
        <f t="shared" si="21"/>
        <v>11595</v>
      </c>
      <c r="AC202" s="16">
        <f t="shared" si="22"/>
        <v>400</v>
      </c>
    </row>
    <row r="203" spans="23:29">
      <c r="W203" s="16">
        <v>402</v>
      </c>
      <c r="X203" s="246">
        <f t="shared" si="18"/>
        <v>1407</v>
      </c>
      <c r="Y203" s="246">
        <f t="shared" si="23"/>
        <v>3979.8</v>
      </c>
      <c r="Z203" s="17">
        <f t="shared" si="19"/>
        <v>4424.8</v>
      </c>
      <c r="AA203" s="246">
        <f t="shared" si="20"/>
        <v>16080</v>
      </c>
      <c r="AB203" s="17">
        <f t="shared" si="21"/>
        <v>11655.2</v>
      </c>
      <c r="AC203" s="16">
        <f t="shared" si="22"/>
        <v>402</v>
      </c>
    </row>
    <row r="204" spans="23:29">
      <c r="W204" s="16">
        <v>404</v>
      </c>
      <c r="X204" s="246">
        <f t="shared" si="18"/>
        <v>1414</v>
      </c>
      <c r="Y204" s="246">
        <f t="shared" si="23"/>
        <v>3999.6000000000004</v>
      </c>
      <c r="Z204" s="17">
        <f t="shared" si="19"/>
        <v>4444.6000000000004</v>
      </c>
      <c r="AA204" s="246">
        <f t="shared" si="20"/>
        <v>16160</v>
      </c>
      <c r="AB204" s="17">
        <f t="shared" si="21"/>
        <v>11715.4</v>
      </c>
      <c r="AC204" s="16">
        <f t="shared" si="22"/>
        <v>404</v>
      </c>
    </row>
    <row r="205" spans="23:29">
      <c r="W205" s="16">
        <v>406</v>
      </c>
      <c r="X205" s="246">
        <f t="shared" si="18"/>
        <v>1421</v>
      </c>
      <c r="Y205" s="246">
        <f t="shared" si="23"/>
        <v>4019.4</v>
      </c>
      <c r="Z205" s="17">
        <f t="shared" si="19"/>
        <v>4464.3999999999996</v>
      </c>
      <c r="AA205" s="246">
        <f t="shared" si="20"/>
        <v>16240</v>
      </c>
      <c r="AB205" s="17">
        <f t="shared" si="21"/>
        <v>11775.6</v>
      </c>
      <c r="AC205" s="16">
        <f t="shared" si="22"/>
        <v>406</v>
      </c>
    </row>
    <row r="206" spans="23:29">
      <c r="W206" s="16">
        <v>408</v>
      </c>
      <c r="X206" s="246">
        <f t="shared" si="18"/>
        <v>1428</v>
      </c>
      <c r="Y206" s="246">
        <f t="shared" si="23"/>
        <v>4039.2000000000003</v>
      </c>
      <c r="Z206" s="17">
        <f t="shared" si="19"/>
        <v>4484.2000000000007</v>
      </c>
      <c r="AA206" s="246">
        <f t="shared" si="20"/>
        <v>16320</v>
      </c>
      <c r="AB206" s="17">
        <f t="shared" si="21"/>
        <v>11835.8</v>
      </c>
      <c r="AC206" s="16">
        <f t="shared" si="22"/>
        <v>408</v>
      </c>
    </row>
    <row r="207" spans="23:29">
      <c r="W207" s="16">
        <v>410</v>
      </c>
      <c r="X207" s="246">
        <f t="shared" si="18"/>
        <v>1435</v>
      </c>
      <c r="Y207" s="246">
        <f t="shared" si="23"/>
        <v>4059</v>
      </c>
      <c r="Z207" s="17">
        <f t="shared" si="19"/>
        <v>4504</v>
      </c>
      <c r="AA207" s="246">
        <f t="shared" si="20"/>
        <v>16400</v>
      </c>
      <c r="AB207" s="17">
        <f t="shared" si="21"/>
        <v>11896</v>
      </c>
      <c r="AC207" s="16">
        <f t="shared" si="22"/>
        <v>410</v>
      </c>
    </row>
    <row r="208" spans="23:29">
      <c r="W208" s="16">
        <v>412</v>
      </c>
      <c r="X208" s="246">
        <f t="shared" si="18"/>
        <v>1442</v>
      </c>
      <c r="Y208" s="246">
        <f t="shared" si="23"/>
        <v>4078.8</v>
      </c>
      <c r="Z208" s="17">
        <f t="shared" si="19"/>
        <v>4523.8</v>
      </c>
      <c r="AA208" s="246">
        <f t="shared" si="20"/>
        <v>16480</v>
      </c>
      <c r="AB208" s="17">
        <f t="shared" si="21"/>
        <v>11956.2</v>
      </c>
      <c r="AC208" s="16">
        <f t="shared" si="22"/>
        <v>412</v>
      </c>
    </row>
    <row r="209" spans="23:29">
      <c r="W209" s="16">
        <v>414</v>
      </c>
      <c r="X209" s="246">
        <f t="shared" si="18"/>
        <v>1449</v>
      </c>
      <c r="Y209" s="246">
        <f t="shared" si="23"/>
        <v>4098.6000000000004</v>
      </c>
      <c r="Z209" s="17">
        <f t="shared" si="19"/>
        <v>4543.6000000000004</v>
      </c>
      <c r="AA209" s="246">
        <f t="shared" si="20"/>
        <v>16560</v>
      </c>
      <c r="AB209" s="17">
        <f t="shared" si="21"/>
        <v>12016.4</v>
      </c>
      <c r="AC209" s="16">
        <f t="shared" si="22"/>
        <v>414</v>
      </c>
    </row>
    <row r="210" spans="23:29">
      <c r="W210" s="16">
        <v>416</v>
      </c>
      <c r="X210" s="246">
        <f t="shared" si="18"/>
        <v>1456</v>
      </c>
      <c r="Y210" s="246">
        <f t="shared" si="23"/>
        <v>4118.4000000000005</v>
      </c>
      <c r="Z210" s="17">
        <f t="shared" si="19"/>
        <v>4563.4000000000005</v>
      </c>
      <c r="AA210" s="246">
        <f t="shared" si="20"/>
        <v>16640</v>
      </c>
      <c r="AB210" s="17">
        <f t="shared" si="21"/>
        <v>12076.599999999999</v>
      </c>
      <c r="AC210" s="16">
        <f t="shared" si="22"/>
        <v>416</v>
      </c>
    </row>
    <row r="211" spans="23:29">
      <c r="W211" s="16">
        <v>418</v>
      </c>
      <c r="X211" s="246">
        <f t="shared" si="18"/>
        <v>1463</v>
      </c>
      <c r="Y211" s="246">
        <f t="shared" si="23"/>
        <v>4138.2</v>
      </c>
      <c r="Z211" s="17">
        <f t="shared" si="19"/>
        <v>4583.2</v>
      </c>
      <c r="AA211" s="246">
        <f t="shared" si="20"/>
        <v>16720</v>
      </c>
      <c r="AB211" s="17">
        <f t="shared" si="21"/>
        <v>12136.8</v>
      </c>
      <c r="AC211" s="16">
        <f t="shared" si="22"/>
        <v>418</v>
      </c>
    </row>
    <row r="212" spans="23:29">
      <c r="W212" s="16">
        <v>420</v>
      </c>
      <c r="X212" s="246">
        <f t="shared" si="18"/>
        <v>1470</v>
      </c>
      <c r="Y212" s="246">
        <f t="shared" si="23"/>
        <v>4158</v>
      </c>
      <c r="Z212" s="17">
        <f t="shared" si="19"/>
        <v>4603</v>
      </c>
      <c r="AA212" s="246">
        <f t="shared" si="20"/>
        <v>16800</v>
      </c>
      <c r="AB212" s="17">
        <f t="shared" si="21"/>
        <v>12197</v>
      </c>
      <c r="AC212" s="16">
        <f t="shared" si="22"/>
        <v>420</v>
      </c>
    </row>
    <row r="213" spans="23:29">
      <c r="W213" s="16">
        <v>422</v>
      </c>
      <c r="X213" s="246">
        <f t="shared" si="18"/>
        <v>1477</v>
      </c>
      <c r="Y213" s="246">
        <f t="shared" si="23"/>
        <v>4177.8</v>
      </c>
      <c r="Z213" s="17">
        <f t="shared" si="19"/>
        <v>4622.8</v>
      </c>
      <c r="AA213" s="246">
        <f t="shared" si="20"/>
        <v>16880</v>
      </c>
      <c r="AB213" s="17">
        <f t="shared" si="21"/>
        <v>12257.2</v>
      </c>
      <c r="AC213" s="16">
        <f t="shared" si="22"/>
        <v>422</v>
      </c>
    </row>
    <row r="214" spans="23:29">
      <c r="W214" s="16">
        <v>424</v>
      </c>
      <c r="X214" s="246">
        <f t="shared" si="18"/>
        <v>1484</v>
      </c>
      <c r="Y214" s="246">
        <f t="shared" si="23"/>
        <v>4197.6000000000004</v>
      </c>
      <c r="Z214" s="17">
        <f t="shared" si="19"/>
        <v>4642.6000000000004</v>
      </c>
      <c r="AA214" s="246">
        <f t="shared" si="20"/>
        <v>16960</v>
      </c>
      <c r="AB214" s="17">
        <f t="shared" si="21"/>
        <v>12317.4</v>
      </c>
      <c r="AC214" s="16">
        <f t="shared" si="22"/>
        <v>424</v>
      </c>
    </row>
    <row r="215" spans="23:29">
      <c r="W215" s="16">
        <v>426</v>
      </c>
      <c r="X215" s="246">
        <f t="shared" si="18"/>
        <v>1491</v>
      </c>
      <c r="Y215" s="246">
        <f t="shared" si="23"/>
        <v>4217.4000000000005</v>
      </c>
      <c r="Z215" s="17">
        <f t="shared" si="19"/>
        <v>4662.4000000000005</v>
      </c>
      <c r="AA215" s="246">
        <f t="shared" si="20"/>
        <v>17040</v>
      </c>
      <c r="AB215" s="17">
        <f t="shared" si="21"/>
        <v>12377.599999999999</v>
      </c>
      <c r="AC215" s="16">
        <f t="shared" si="22"/>
        <v>426</v>
      </c>
    </row>
    <row r="216" spans="23:29">
      <c r="W216" s="16">
        <v>428</v>
      </c>
      <c r="X216" s="246">
        <f t="shared" si="18"/>
        <v>1498</v>
      </c>
      <c r="Y216" s="246">
        <f t="shared" si="23"/>
        <v>4237.2</v>
      </c>
      <c r="Z216" s="17">
        <f t="shared" si="19"/>
        <v>4682.2</v>
      </c>
      <c r="AA216" s="246">
        <f t="shared" si="20"/>
        <v>17120</v>
      </c>
      <c r="AB216" s="17">
        <f t="shared" si="21"/>
        <v>12437.8</v>
      </c>
      <c r="AC216" s="16">
        <f t="shared" si="22"/>
        <v>428</v>
      </c>
    </row>
    <row r="217" spans="23:29">
      <c r="W217" s="16">
        <v>430</v>
      </c>
      <c r="X217" s="246">
        <f t="shared" si="18"/>
        <v>1505</v>
      </c>
      <c r="Y217" s="246">
        <f t="shared" si="23"/>
        <v>4257</v>
      </c>
      <c r="Z217" s="17">
        <f t="shared" si="19"/>
        <v>4702</v>
      </c>
      <c r="AA217" s="246">
        <f t="shared" si="20"/>
        <v>17200</v>
      </c>
      <c r="AB217" s="17">
        <f t="shared" si="21"/>
        <v>12498</v>
      </c>
      <c r="AC217" s="16">
        <f t="shared" si="22"/>
        <v>430</v>
      </c>
    </row>
    <row r="218" spans="23:29">
      <c r="W218" s="16">
        <v>432</v>
      </c>
      <c r="X218" s="246">
        <f t="shared" si="18"/>
        <v>1512</v>
      </c>
      <c r="Y218" s="246">
        <f t="shared" si="23"/>
        <v>4276.8</v>
      </c>
      <c r="Z218" s="17">
        <f t="shared" si="19"/>
        <v>4721.8</v>
      </c>
      <c r="AA218" s="246">
        <f t="shared" si="20"/>
        <v>17280</v>
      </c>
      <c r="AB218" s="17">
        <f t="shared" si="21"/>
        <v>12558.2</v>
      </c>
      <c r="AC218" s="16">
        <f t="shared" si="22"/>
        <v>432</v>
      </c>
    </row>
    <row r="219" spans="23:29">
      <c r="W219" s="16">
        <v>434</v>
      </c>
      <c r="X219" s="246">
        <f t="shared" si="18"/>
        <v>1519</v>
      </c>
      <c r="Y219" s="246">
        <f t="shared" si="23"/>
        <v>4296.6000000000004</v>
      </c>
      <c r="Z219" s="17">
        <f t="shared" si="19"/>
        <v>4741.6000000000004</v>
      </c>
      <c r="AA219" s="246">
        <f t="shared" si="20"/>
        <v>17360</v>
      </c>
      <c r="AB219" s="17">
        <f t="shared" si="21"/>
        <v>12618.4</v>
      </c>
      <c r="AC219" s="16">
        <f t="shared" si="22"/>
        <v>434</v>
      </c>
    </row>
    <row r="220" spans="23:29">
      <c r="W220" s="16">
        <v>436</v>
      </c>
      <c r="X220" s="246">
        <f t="shared" si="18"/>
        <v>1526</v>
      </c>
      <c r="Y220" s="246">
        <f t="shared" si="23"/>
        <v>4316.4000000000005</v>
      </c>
      <c r="Z220" s="17">
        <f t="shared" si="19"/>
        <v>4761.4000000000005</v>
      </c>
      <c r="AA220" s="246">
        <f t="shared" si="20"/>
        <v>17440</v>
      </c>
      <c r="AB220" s="17">
        <f t="shared" si="21"/>
        <v>12678.599999999999</v>
      </c>
      <c r="AC220" s="16">
        <f t="shared" si="22"/>
        <v>436</v>
      </c>
    </row>
    <row r="221" spans="23:29">
      <c r="W221" s="16">
        <v>438</v>
      </c>
      <c r="X221" s="246">
        <f t="shared" si="18"/>
        <v>1533</v>
      </c>
      <c r="Y221" s="246">
        <f t="shared" si="23"/>
        <v>4336.2</v>
      </c>
      <c r="Z221" s="17">
        <f t="shared" si="19"/>
        <v>4781.2</v>
      </c>
      <c r="AA221" s="246">
        <f t="shared" si="20"/>
        <v>17520</v>
      </c>
      <c r="AB221" s="17">
        <f t="shared" si="21"/>
        <v>12738.8</v>
      </c>
      <c r="AC221" s="16">
        <f t="shared" si="22"/>
        <v>438</v>
      </c>
    </row>
    <row r="222" spans="23:29">
      <c r="W222" s="16">
        <v>440</v>
      </c>
      <c r="X222" s="246">
        <f t="shared" si="18"/>
        <v>1540</v>
      </c>
      <c r="Y222" s="246">
        <f t="shared" si="23"/>
        <v>4356</v>
      </c>
      <c r="Z222" s="17">
        <f t="shared" si="19"/>
        <v>4801</v>
      </c>
      <c r="AA222" s="246">
        <f t="shared" si="20"/>
        <v>17600</v>
      </c>
      <c r="AB222" s="17">
        <f t="shared" si="21"/>
        <v>12799</v>
      </c>
      <c r="AC222" s="16">
        <f t="shared" si="22"/>
        <v>440</v>
      </c>
    </row>
    <row r="223" spans="23:29">
      <c r="W223" s="16">
        <v>442</v>
      </c>
      <c r="X223" s="246">
        <f t="shared" si="18"/>
        <v>1547</v>
      </c>
      <c r="Y223" s="246">
        <f t="shared" si="23"/>
        <v>4375.8</v>
      </c>
      <c r="Z223" s="17">
        <f t="shared" si="19"/>
        <v>4820.8</v>
      </c>
      <c r="AA223" s="246">
        <f t="shared" si="20"/>
        <v>17680</v>
      </c>
      <c r="AB223" s="17">
        <f t="shared" si="21"/>
        <v>12859.2</v>
      </c>
      <c r="AC223" s="16">
        <f t="shared" si="22"/>
        <v>442</v>
      </c>
    </row>
    <row r="224" spans="23:29">
      <c r="W224" s="16">
        <v>444</v>
      </c>
      <c r="X224" s="246">
        <f t="shared" si="18"/>
        <v>1554</v>
      </c>
      <c r="Y224" s="246">
        <f t="shared" si="23"/>
        <v>4395.6000000000004</v>
      </c>
      <c r="Z224" s="17">
        <f t="shared" si="19"/>
        <v>4840.6000000000004</v>
      </c>
      <c r="AA224" s="246">
        <f t="shared" si="20"/>
        <v>17760</v>
      </c>
      <c r="AB224" s="17">
        <f t="shared" si="21"/>
        <v>12919.4</v>
      </c>
      <c r="AC224" s="16">
        <f t="shared" si="22"/>
        <v>444</v>
      </c>
    </row>
    <row r="225" spans="23:29">
      <c r="W225" s="16">
        <v>446</v>
      </c>
      <c r="X225" s="246">
        <f t="shared" si="18"/>
        <v>1561</v>
      </c>
      <c r="Y225" s="246">
        <f t="shared" si="23"/>
        <v>4415.4000000000005</v>
      </c>
      <c r="Z225" s="17">
        <f t="shared" si="19"/>
        <v>4860.4000000000005</v>
      </c>
      <c r="AA225" s="246">
        <f t="shared" si="20"/>
        <v>17840</v>
      </c>
      <c r="AB225" s="17">
        <f t="shared" si="21"/>
        <v>12979.599999999999</v>
      </c>
      <c r="AC225" s="16">
        <f t="shared" si="22"/>
        <v>446</v>
      </c>
    </row>
    <row r="226" spans="23:29">
      <c r="W226" s="16">
        <v>448</v>
      </c>
      <c r="X226" s="246">
        <f t="shared" si="18"/>
        <v>1568</v>
      </c>
      <c r="Y226" s="246">
        <f t="shared" si="23"/>
        <v>4435.2</v>
      </c>
      <c r="Z226" s="17">
        <f t="shared" si="19"/>
        <v>4880.2</v>
      </c>
      <c r="AA226" s="246">
        <f t="shared" si="20"/>
        <v>17920</v>
      </c>
      <c r="AB226" s="17">
        <f t="shared" si="21"/>
        <v>13039.8</v>
      </c>
      <c r="AC226" s="16">
        <f t="shared" si="22"/>
        <v>448</v>
      </c>
    </row>
    <row r="227" spans="23:29">
      <c r="W227" s="16">
        <v>450</v>
      </c>
      <c r="X227" s="246">
        <f t="shared" si="18"/>
        <v>1575</v>
      </c>
      <c r="Y227" s="246">
        <f t="shared" si="23"/>
        <v>4455</v>
      </c>
      <c r="Z227" s="17">
        <f t="shared" si="19"/>
        <v>4900</v>
      </c>
      <c r="AA227" s="246">
        <f t="shared" si="20"/>
        <v>18000</v>
      </c>
      <c r="AB227" s="17">
        <f t="shared" si="21"/>
        <v>13100</v>
      </c>
      <c r="AC227" s="16">
        <f t="shared" si="22"/>
        <v>450</v>
      </c>
    </row>
    <row r="228" spans="23:29">
      <c r="W228" s="16">
        <v>452</v>
      </c>
      <c r="X228" s="246">
        <f t="shared" si="18"/>
        <v>1582</v>
      </c>
      <c r="Y228" s="246">
        <f t="shared" si="23"/>
        <v>4474.8</v>
      </c>
      <c r="Z228" s="17">
        <f t="shared" si="19"/>
        <v>4919.8</v>
      </c>
      <c r="AA228" s="246">
        <f t="shared" si="20"/>
        <v>18080</v>
      </c>
      <c r="AB228" s="17">
        <f t="shared" si="21"/>
        <v>13160.2</v>
      </c>
      <c r="AC228" s="16">
        <f t="shared" si="22"/>
        <v>452</v>
      </c>
    </row>
    <row r="229" spans="23:29">
      <c r="W229" s="16">
        <v>454</v>
      </c>
      <c r="X229" s="246">
        <f t="shared" si="18"/>
        <v>1589</v>
      </c>
      <c r="Y229" s="246">
        <f t="shared" si="23"/>
        <v>4494.6000000000004</v>
      </c>
      <c r="Z229" s="17">
        <f t="shared" si="19"/>
        <v>4939.6000000000004</v>
      </c>
      <c r="AA229" s="246">
        <f t="shared" si="20"/>
        <v>18160</v>
      </c>
      <c r="AB229" s="17">
        <f t="shared" si="21"/>
        <v>13220.4</v>
      </c>
      <c r="AC229" s="16">
        <f t="shared" si="22"/>
        <v>454</v>
      </c>
    </row>
    <row r="230" spans="23:29">
      <c r="W230" s="16">
        <v>456</v>
      </c>
      <c r="X230" s="246">
        <f t="shared" si="18"/>
        <v>1596</v>
      </c>
      <c r="Y230" s="246">
        <f t="shared" si="23"/>
        <v>4514.4000000000005</v>
      </c>
      <c r="Z230" s="17">
        <f t="shared" si="19"/>
        <v>4959.4000000000005</v>
      </c>
      <c r="AA230" s="246">
        <f t="shared" si="20"/>
        <v>18240</v>
      </c>
      <c r="AB230" s="17">
        <f t="shared" si="21"/>
        <v>13280.599999999999</v>
      </c>
      <c r="AC230" s="16">
        <f t="shared" si="22"/>
        <v>456</v>
      </c>
    </row>
    <row r="231" spans="23:29">
      <c r="W231" s="16">
        <v>458</v>
      </c>
      <c r="X231" s="246">
        <f t="shared" si="18"/>
        <v>1603</v>
      </c>
      <c r="Y231" s="246">
        <f t="shared" si="23"/>
        <v>4534.2</v>
      </c>
      <c r="Z231" s="17">
        <f t="shared" si="19"/>
        <v>4979.2</v>
      </c>
      <c r="AA231" s="246">
        <f t="shared" si="20"/>
        <v>18320</v>
      </c>
      <c r="AB231" s="17">
        <f t="shared" si="21"/>
        <v>13340.8</v>
      </c>
      <c r="AC231" s="16">
        <f t="shared" si="22"/>
        <v>458</v>
      </c>
    </row>
    <row r="232" spans="23:29">
      <c r="W232" s="16">
        <v>460</v>
      </c>
      <c r="X232" s="246">
        <f t="shared" si="18"/>
        <v>1610</v>
      </c>
      <c r="Y232" s="246">
        <f t="shared" si="23"/>
        <v>4554</v>
      </c>
      <c r="Z232" s="17">
        <f t="shared" si="19"/>
        <v>4999</v>
      </c>
      <c r="AA232" s="246">
        <f t="shared" si="20"/>
        <v>18400</v>
      </c>
      <c r="AB232" s="17">
        <f t="shared" si="21"/>
        <v>13401</v>
      </c>
      <c r="AC232" s="16">
        <f t="shared" si="22"/>
        <v>460</v>
      </c>
    </row>
    <row r="233" spans="23:29">
      <c r="W233" s="16">
        <v>462</v>
      </c>
      <c r="X233" s="246">
        <f t="shared" si="18"/>
        <v>1617</v>
      </c>
      <c r="Y233" s="246">
        <f t="shared" si="23"/>
        <v>4573.8</v>
      </c>
      <c r="Z233" s="17">
        <f t="shared" si="19"/>
        <v>5018.8</v>
      </c>
      <c r="AA233" s="246">
        <f t="shared" si="20"/>
        <v>18480</v>
      </c>
      <c r="AB233" s="17">
        <f t="shared" si="21"/>
        <v>13461.2</v>
      </c>
      <c r="AC233" s="16">
        <f t="shared" si="22"/>
        <v>462</v>
      </c>
    </row>
    <row r="234" spans="23:29">
      <c r="W234" s="16">
        <v>464</v>
      </c>
      <c r="X234" s="246">
        <f t="shared" si="18"/>
        <v>1624</v>
      </c>
      <c r="Y234" s="246">
        <f t="shared" si="23"/>
        <v>4593.6000000000004</v>
      </c>
      <c r="Z234" s="17">
        <f t="shared" si="19"/>
        <v>5038.6000000000004</v>
      </c>
      <c r="AA234" s="246">
        <f t="shared" si="20"/>
        <v>18560</v>
      </c>
      <c r="AB234" s="17">
        <f t="shared" si="21"/>
        <v>13521.4</v>
      </c>
      <c r="AC234" s="16">
        <f t="shared" si="22"/>
        <v>464</v>
      </c>
    </row>
    <row r="235" spans="23:29">
      <c r="W235" s="16">
        <v>466</v>
      </c>
      <c r="X235" s="246">
        <f t="shared" si="18"/>
        <v>1631</v>
      </c>
      <c r="Y235" s="246">
        <f t="shared" si="23"/>
        <v>4613.4000000000005</v>
      </c>
      <c r="Z235" s="17">
        <f t="shared" si="19"/>
        <v>5058.4000000000005</v>
      </c>
      <c r="AA235" s="246">
        <f t="shared" si="20"/>
        <v>18640</v>
      </c>
      <c r="AB235" s="17">
        <f t="shared" si="21"/>
        <v>13581.599999999999</v>
      </c>
      <c r="AC235" s="16">
        <f t="shared" si="22"/>
        <v>466</v>
      </c>
    </row>
    <row r="236" spans="23:29">
      <c r="W236" s="16">
        <v>468</v>
      </c>
      <c r="X236" s="246">
        <f t="shared" si="18"/>
        <v>1638</v>
      </c>
      <c r="Y236" s="246">
        <f t="shared" si="23"/>
        <v>4633.2</v>
      </c>
      <c r="Z236" s="17">
        <f t="shared" si="19"/>
        <v>5078.2</v>
      </c>
      <c r="AA236" s="246">
        <f t="shared" si="20"/>
        <v>18720</v>
      </c>
      <c r="AB236" s="17">
        <f t="shared" si="21"/>
        <v>13641.8</v>
      </c>
      <c r="AC236" s="16">
        <f t="shared" si="22"/>
        <v>468</v>
      </c>
    </row>
    <row r="237" spans="23:29">
      <c r="W237" s="16">
        <v>470</v>
      </c>
      <c r="X237" s="246">
        <f t="shared" si="18"/>
        <v>1645</v>
      </c>
      <c r="Y237" s="246">
        <f t="shared" si="23"/>
        <v>4653</v>
      </c>
      <c r="Z237" s="17">
        <f>$G$15+Y237</f>
        <v>5098</v>
      </c>
      <c r="AA237" s="246">
        <f t="shared" si="20"/>
        <v>18800</v>
      </c>
      <c r="AB237" s="17">
        <f t="shared" si="21"/>
        <v>13702</v>
      </c>
      <c r="AC237" s="16">
        <f t="shared" si="22"/>
        <v>470</v>
      </c>
    </row>
    <row r="238" spans="23:29">
      <c r="W238" s="16">
        <v>472</v>
      </c>
      <c r="X238" s="246">
        <f t="shared" si="18"/>
        <v>1652</v>
      </c>
      <c r="Y238" s="246">
        <f t="shared" si="23"/>
        <v>4672.8</v>
      </c>
      <c r="Z238" s="17">
        <f>$G$15+Y238</f>
        <v>5117.8</v>
      </c>
      <c r="AA238" s="246">
        <f t="shared" si="20"/>
        <v>18880</v>
      </c>
      <c r="AB238" s="17">
        <f t="shared" si="21"/>
        <v>13762.2</v>
      </c>
      <c r="AC238" s="16">
        <f t="shared" si="22"/>
        <v>472</v>
      </c>
    </row>
    <row r="239" spans="23:29">
      <c r="W239" s="16">
        <v>474</v>
      </c>
      <c r="X239" s="246">
        <f t="shared" si="18"/>
        <v>1659</v>
      </c>
      <c r="Y239" s="246">
        <f t="shared" si="23"/>
        <v>4692.6000000000004</v>
      </c>
      <c r="Z239" s="17">
        <f t="shared" ref="Z239:Z279" si="24">$G$15+Y239</f>
        <v>5137.6000000000004</v>
      </c>
      <c r="AA239" s="246">
        <f t="shared" si="20"/>
        <v>18960</v>
      </c>
      <c r="AB239" s="17">
        <f t="shared" si="21"/>
        <v>13822.4</v>
      </c>
      <c r="AC239" s="16">
        <f t="shared" si="22"/>
        <v>474</v>
      </c>
    </row>
    <row r="240" spans="23:29">
      <c r="W240" s="16">
        <v>476</v>
      </c>
      <c r="X240" s="246">
        <f t="shared" si="18"/>
        <v>1666</v>
      </c>
      <c r="Y240" s="246">
        <f t="shared" si="23"/>
        <v>4712.4000000000005</v>
      </c>
      <c r="Z240" s="17">
        <f t="shared" si="24"/>
        <v>5157.4000000000005</v>
      </c>
      <c r="AA240" s="246">
        <f t="shared" si="20"/>
        <v>19040</v>
      </c>
      <c r="AB240" s="17">
        <f t="shared" si="21"/>
        <v>13882.599999999999</v>
      </c>
      <c r="AC240" s="16">
        <f t="shared" si="22"/>
        <v>476</v>
      </c>
    </row>
    <row r="241" spans="23:29">
      <c r="W241" s="16">
        <v>478</v>
      </c>
      <c r="X241" s="246">
        <f t="shared" si="18"/>
        <v>1673</v>
      </c>
      <c r="Y241" s="246">
        <f t="shared" si="23"/>
        <v>4732.2</v>
      </c>
      <c r="Z241" s="17">
        <f t="shared" si="24"/>
        <v>5177.2</v>
      </c>
      <c r="AA241" s="246">
        <f t="shared" si="20"/>
        <v>19120</v>
      </c>
      <c r="AB241" s="17">
        <f t="shared" si="21"/>
        <v>13942.8</v>
      </c>
      <c r="AC241" s="16">
        <f t="shared" si="22"/>
        <v>478</v>
      </c>
    </row>
    <row r="242" spans="23:29">
      <c r="W242" s="16">
        <v>480</v>
      </c>
      <c r="X242" s="246">
        <f t="shared" si="18"/>
        <v>1680</v>
      </c>
      <c r="Y242" s="246">
        <f t="shared" si="23"/>
        <v>4752</v>
      </c>
      <c r="Z242" s="17">
        <f t="shared" si="24"/>
        <v>5197</v>
      </c>
      <c r="AA242" s="246">
        <f t="shared" si="20"/>
        <v>19200</v>
      </c>
      <c r="AB242" s="17">
        <f t="shared" si="21"/>
        <v>14003</v>
      </c>
      <c r="AC242" s="16">
        <f t="shared" si="22"/>
        <v>480</v>
      </c>
    </row>
    <row r="243" spans="23:29">
      <c r="W243" s="16">
        <v>482</v>
      </c>
      <c r="X243" s="246">
        <f t="shared" si="18"/>
        <v>1687</v>
      </c>
      <c r="Y243" s="246">
        <f t="shared" si="23"/>
        <v>4771.8</v>
      </c>
      <c r="Z243" s="17">
        <f t="shared" si="24"/>
        <v>5216.8</v>
      </c>
      <c r="AA243" s="246">
        <f t="shared" si="20"/>
        <v>19280</v>
      </c>
      <c r="AB243" s="17">
        <f t="shared" si="21"/>
        <v>14063.2</v>
      </c>
      <c r="AC243" s="16">
        <f t="shared" si="22"/>
        <v>482</v>
      </c>
    </row>
    <row r="244" spans="23:29">
      <c r="W244" s="16">
        <v>484</v>
      </c>
      <c r="X244" s="246">
        <f t="shared" si="18"/>
        <v>1694</v>
      </c>
      <c r="Y244" s="246">
        <f t="shared" si="23"/>
        <v>4791.6000000000004</v>
      </c>
      <c r="Z244" s="17">
        <f t="shared" si="24"/>
        <v>5236.6000000000004</v>
      </c>
      <c r="AA244" s="246">
        <f t="shared" si="20"/>
        <v>19360</v>
      </c>
      <c r="AB244" s="17">
        <f t="shared" si="21"/>
        <v>14123.4</v>
      </c>
      <c r="AC244" s="16">
        <f t="shared" si="22"/>
        <v>484</v>
      </c>
    </row>
    <row r="245" spans="23:29">
      <c r="W245" s="16">
        <v>486</v>
      </c>
      <c r="X245" s="246">
        <f t="shared" si="18"/>
        <v>1701</v>
      </c>
      <c r="Y245" s="246">
        <f t="shared" si="23"/>
        <v>4811.4000000000005</v>
      </c>
      <c r="Z245" s="17">
        <f t="shared" si="24"/>
        <v>5256.4000000000005</v>
      </c>
      <c r="AA245" s="246">
        <f t="shared" si="20"/>
        <v>19440</v>
      </c>
      <c r="AB245" s="17">
        <f t="shared" si="21"/>
        <v>14183.599999999999</v>
      </c>
      <c r="AC245" s="16">
        <f t="shared" si="22"/>
        <v>486</v>
      </c>
    </row>
    <row r="246" spans="23:29">
      <c r="W246" s="16">
        <v>488</v>
      </c>
      <c r="X246" s="246">
        <f t="shared" si="18"/>
        <v>1708</v>
      </c>
      <c r="Y246" s="246">
        <f t="shared" si="23"/>
        <v>4831.2</v>
      </c>
      <c r="Z246" s="17">
        <f t="shared" si="24"/>
        <v>5276.2</v>
      </c>
      <c r="AA246" s="246">
        <f t="shared" si="20"/>
        <v>19520</v>
      </c>
      <c r="AB246" s="17">
        <f t="shared" si="21"/>
        <v>14243.8</v>
      </c>
      <c r="AC246" s="16">
        <f t="shared" si="22"/>
        <v>488</v>
      </c>
    </row>
    <row r="247" spans="23:29">
      <c r="W247" s="16">
        <v>490</v>
      </c>
      <c r="X247" s="246">
        <f t="shared" si="18"/>
        <v>1715</v>
      </c>
      <c r="Y247" s="246">
        <f t="shared" si="23"/>
        <v>4851</v>
      </c>
      <c r="Z247" s="17">
        <f t="shared" si="24"/>
        <v>5296</v>
      </c>
      <c r="AA247" s="246">
        <f t="shared" si="20"/>
        <v>19600</v>
      </c>
      <c r="AB247" s="17">
        <f t="shared" si="21"/>
        <v>14304</v>
      </c>
      <c r="AC247" s="16">
        <f t="shared" si="22"/>
        <v>490</v>
      </c>
    </row>
    <row r="248" spans="23:29">
      <c r="W248" s="16">
        <v>492</v>
      </c>
      <c r="X248" s="246">
        <f t="shared" si="18"/>
        <v>1722</v>
      </c>
      <c r="Y248" s="246">
        <f t="shared" si="23"/>
        <v>4870.8</v>
      </c>
      <c r="Z248" s="17">
        <f t="shared" si="24"/>
        <v>5315.8</v>
      </c>
      <c r="AA248" s="246">
        <f t="shared" si="20"/>
        <v>19680</v>
      </c>
      <c r="AB248" s="17">
        <f t="shared" si="21"/>
        <v>14364.2</v>
      </c>
      <c r="AC248" s="16">
        <f t="shared" si="22"/>
        <v>492</v>
      </c>
    </row>
    <row r="249" spans="23:29">
      <c r="W249" s="16">
        <v>494</v>
      </c>
      <c r="X249" s="246">
        <f t="shared" si="18"/>
        <v>1729</v>
      </c>
      <c r="Y249" s="246">
        <f t="shared" si="23"/>
        <v>4890.6000000000004</v>
      </c>
      <c r="Z249" s="17">
        <f t="shared" si="24"/>
        <v>5335.6</v>
      </c>
      <c r="AA249" s="246">
        <f t="shared" si="20"/>
        <v>19760</v>
      </c>
      <c r="AB249" s="17">
        <f t="shared" si="21"/>
        <v>14424.4</v>
      </c>
      <c r="AC249" s="16">
        <f t="shared" si="22"/>
        <v>494</v>
      </c>
    </row>
    <row r="250" spans="23:29">
      <c r="W250" s="16">
        <v>496</v>
      </c>
      <c r="X250" s="246">
        <f t="shared" si="18"/>
        <v>1736</v>
      </c>
      <c r="Y250" s="246">
        <f t="shared" si="23"/>
        <v>4910.4000000000005</v>
      </c>
      <c r="Z250" s="17">
        <f t="shared" si="24"/>
        <v>5355.4000000000005</v>
      </c>
      <c r="AA250" s="246">
        <f t="shared" si="20"/>
        <v>19840</v>
      </c>
      <c r="AB250" s="17">
        <f t="shared" si="21"/>
        <v>14484.599999999999</v>
      </c>
      <c r="AC250" s="16">
        <f t="shared" si="22"/>
        <v>496</v>
      </c>
    </row>
    <row r="251" spans="23:29">
      <c r="W251" s="16">
        <v>498</v>
      </c>
      <c r="X251" s="246">
        <f t="shared" si="18"/>
        <v>1743</v>
      </c>
      <c r="Y251" s="246">
        <f t="shared" si="23"/>
        <v>4930.2</v>
      </c>
      <c r="Z251" s="17">
        <f t="shared" si="24"/>
        <v>5375.2</v>
      </c>
      <c r="AA251" s="246">
        <f t="shared" si="20"/>
        <v>19920</v>
      </c>
      <c r="AB251" s="17">
        <f t="shared" si="21"/>
        <v>14544.8</v>
      </c>
      <c r="AC251" s="16">
        <f t="shared" si="22"/>
        <v>498</v>
      </c>
    </row>
    <row r="252" spans="23:29">
      <c r="W252" s="16">
        <v>500</v>
      </c>
      <c r="X252" s="246">
        <f t="shared" si="18"/>
        <v>1750</v>
      </c>
      <c r="Y252" s="246">
        <f t="shared" si="23"/>
        <v>4950</v>
      </c>
      <c r="Z252" s="17">
        <f t="shared" si="24"/>
        <v>5395</v>
      </c>
      <c r="AA252" s="246">
        <f t="shared" si="20"/>
        <v>20000</v>
      </c>
      <c r="AB252" s="17">
        <f t="shared" si="21"/>
        <v>14605</v>
      </c>
      <c r="AC252" s="16">
        <f t="shared" si="22"/>
        <v>500</v>
      </c>
    </row>
    <row r="253" spans="23:29">
      <c r="W253" s="16">
        <v>502</v>
      </c>
      <c r="X253" s="246">
        <f t="shared" si="18"/>
        <v>1757</v>
      </c>
      <c r="Y253" s="246">
        <f t="shared" si="23"/>
        <v>4969.8</v>
      </c>
      <c r="Z253" s="17">
        <f t="shared" si="24"/>
        <v>5414.8</v>
      </c>
      <c r="AA253" s="246">
        <f t="shared" si="20"/>
        <v>20080</v>
      </c>
      <c r="AB253" s="17">
        <f t="shared" si="21"/>
        <v>14665.2</v>
      </c>
      <c r="AC253" s="16">
        <f t="shared" si="22"/>
        <v>502</v>
      </c>
    </row>
    <row r="254" spans="23:29">
      <c r="W254" s="16">
        <v>504</v>
      </c>
      <c r="X254" s="246">
        <f t="shared" si="18"/>
        <v>1764</v>
      </c>
      <c r="Y254" s="246">
        <f t="shared" si="23"/>
        <v>4989.6000000000004</v>
      </c>
      <c r="Z254" s="17">
        <f t="shared" si="24"/>
        <v>5434.6</v>
      </c>
      <c r="AA254" s="246">
        <f t="shared" si="20"/>
        <v>20160</v>
      </c>
      <c r="AB254" s="17">
        <f t="shared" si="21"/>
        <v>14725.4</v>
      </c>
      <c r="AC254" s="16">
        <f t="shared" si="22"/>
        <v>504</v>
      </c>
    </row>
    <row r="255" spans="23:29">
      <c r="W255" s="16">
        <v>506</v>
      </c>
      <c r="X255" s="246">
        <f t="shared" si="18"/>
        <v>1771</v>
      </c>
      <c r="Y255" s="246">
        <f t="shared" si="23"/>
        <v>5009.4000000000005</v>
      </c>
      <c r="Z255" s="17">
        <f t="shared" si="24"/>
        <v>5454.4000000000005</v>
      </c>
      <c r="AA255" s="246">
        <f t="shared" si="20"/>
        <v>20240</v>
      </c>
      <c r="AB255" s="17">
        <f t="shared" si="21"/>
        <v>14785.599999999999</v>
      </c>
      <c r="AC255" s="16">
        <f t="shared" si="22"/>
        <v>506</v>
      </c>
    </row>
    <row r="256" spans="23:29">
      <c r="W256" s="16">
        <v>508</v>
      </c>
      <c r="X256" s="246">
        <f t="shared" si="18"/>
        <v>1778</v>
      </c>
      <c r="Y256" s="246">
        <f t="shared" si="23"/>
        <v>5029.2</v>
      </c>
      <c r="Z256" s="17">
        <f t="shared" si="24"/>
        <v>5474.2</v>
      </c>
      <c r="AA256" s="246">
        <f t="shared" si="20"/>
        <v>20320</v>
      </c>
      <c r="AB256" s="17">
        <f t="shared" si="21"/>
        <v>14845.8</v>
      </c>
      <c r="AC256" s="16">
        <f t="shared" si="22"/>
        <v>508</v>
      </c>
    </row>
    <row r="257" spans="23:29">
      <c r="W257" s="16">
        <v>510</v>
      </c>
      <c r="X257" s="246">
        <f t="shared" si="18"/>
        <v>1785</v>
      </c>
      <c r="Y257" s="246">
        <f t="shared" si="23"/>
        <v>5049</v>
      </c>
      <c r="Z257" s="17">
        <f t="shared" si="24"/>
        <v>5494</v>
      </c>
      <c r="AA257" s="246">
        <f t="shared" si="20"/>
        <v>20400</v>
      </c>
      <c r="AB257" s="17">
        <f t="shared" si="21"/>
        <v>14906</v>
      </c>
      <c r="AC257" s="16">
        <f t="shared" si="22"/>
        <v>510</v>
      </c>
    </row>
    <row r="258" spans="23:29">
      <c r="W258" s="16">
        <v>512</v>
      </c>
      <c r="X258" s="246">
        <f t="shared" ref="X258:X321" si="25">W258*$E$26</f>
        <v>1792</v>
      </c>
      <c r="Y258" s="246">
        <f t="shared" si="23"/>
        <v>5068.8</v>
      </c>
      <c r="Z258" s="17">
        <f t="shared" si="24"/>
        <v>5513.8</v>
      </c>
      <c r="AA258" s="246">
        <f t="shared" ref="AA258:AA321" si="26">W258*$E$31</f>
        <v>20480</v>
      </c>
      <c r="AB258" s="17">
        <f t="shared" ref="AB258:AB321" si="27">AA258-Z258</f>
        <v>14966.2</v>
      </c>
      <c r="AC258" s="16">
        <f t="shared" ref="AC258:AC321" si="28">IF(AB258&gt;0,W258)</f>
        <v>512</v>
      </c>
    </row>
    <row r="259" spans="23:29">
      <c r="W259" s="16">
        <v>514</v>
      </c>
      <c r="X259" s="246">
        <f t="shared" si="25"/>
        <v>1799</v>
      </c>
      <c r="Y259" s="246">
        <f t="shared" ref="Y259:Y322" si="29">W259*SUM($E$32:$E$34)</f>
        <v>5088.6000000000004</v>
      </c>
      <c r="Z259" s="17">
        <f t="shared" si="24"/>
        <v>5533.6</v>
      </c>
      <c r="AA259" s="246">
        <f t="shared" si="26"/>
        <v>20560</v>
      </c>
      <c r="AB259" s="17">
        <f t="shared" si="27"/>
        <v>15026.4</v>
      </c>
      <c r="AC259" s="16">
        <f t="shared" si="28"/>
        <v>514</v>
      </c>
    </row>
    <row r="260" spans="23:29">
      <c r="W260" s="16">
        <v>516</v>
      </c>
      <c r="X260" s="246">
        <f t="shared" si="25"/>
        <v>1806</v>
      </c>
      <c r="Y260" s="246">
        <f t="shared" si="29"/>
        <v>5108.4000000000005</v>
      </c>
      <c r="Z260" s="17">
        <f t="shared" si="24"/>
        <v>5553.4000000000005</v>
      </c>
      <c r="AA260" s="246">
        <f t="shared" si="26"/>
        <v>20640</v>
      </c>
      <c r="AB260" s="17">
        <f t="shared" si="27"/>
        <v>15086.599999999999</v>
      </c>
      <c r="AC260" s="16">
        <f t="shared" si="28"/>
        <v>516</v>
      </c>
    </row>
    <row r="261" spans="23:29">
      <c r="W261" s="16">
        <v>518</v>
      </c>
      <c r="X261" s="246">
        <f t="shared" si="25"/>
        <v>1813</v>
      </c>
      <c r="Y261" s="246">
        <f t="shared" si="29"/>
        <v>5128.2</v>
      </c>
      <c r="Z261" s="17">
        <f t="shared" si="24"/>
        <v>5573.2</v>
      </c>
      <c r="AA261" s="246">
        <f t="shared" si="26"/>
        <v>20720</v>
      </c>
      <c r="AB261" s="17">
        <f t="shared" si="27"/>
        <v>15146.8</v>
      </c>
      <c r="AC261" s="16">
        <f t="shared" si="28"/>
        <v>518</v>
      </c>
    </row>
    <row r="262" spans="23:29">
      <c r="W262" s="16">
        <v>520</v>
      </c>
      <c r="X262" s="246">
        <f t="shared" si="25"/>
        <v>1820</v>
      </c>
      <c r="Y262" s="246">
        <f t="shared" si="29"/>
        <v>5148</v>
      </c>
      <c r="Z262" s="17">
        <f t="shared" si="24"/>
        <v>5593</v>
      </c>
      <c r="AA262" s="246">
        <f t="shared" si="26"/>
        <v>20800</v>
      </c>
      <c r="AB262" s="17">
        <f t="shared" si="27"/>
        <v>15207</v>
      </c>
      <c r="AC262" s="16">
        <f t="shared" si="28"/>
        <v>520</v>
      </c>
    </row>
    <row r="263" spans="23:29">
      <c r="W263" s="16">
        <v>522</v>
      </c>
      <c r="X263" s="246">
        <f t="shared" si="25"/>
        <v>1827</v>
      </c>
      <c r="Y263" s="246">
        <f t="shared" si="29"/>
        <v>5167.8</v>
      </c>
      <c r="Z263" s="17">
        <f t="shared" si="24"/>
        <v>5612.8</v>
      </c>
      <c r="AA263" s="246">
        <f t="shared" si="26"/>
        <v>20880</v>
      </c>
      <c r="AB263" s="17">
        <f t="shared" si="27"/>
        <v>15267.2</v>
      </c>
      <c r="AC263" s="16">
        <f t="shared" si="28"/>
        <v>522</v>
      </c>
    </row>
    <row r="264" spans="23:29">
      <c r="W264" s="16">
        <v>524</v>
      </c>
      <c r="X264" s="246">
        <f t="shared" si="25"/>
        <v>1834</v>
      </c>
      <c r="Y264" s="246">
        <f t="shared" si="29"/>
        <v>5187.6000000000004</v>
      </c>
      <c r="Z264" s="17">
        <f t="shared" si="24"/>
        <v>5632.6</v>
      </c>
      <c r="AA264" s="246">
        <f t="shared" si="26"/>
        <v>20960</v>
      </c>
      <c r="AB264" s="17">
        <f t="shared" si="27"/>
        <v>15327.4</v>
      </c>
      <c r="AC264" s="16">
        <f t="shared" si="28"/>
        <v>524</v>
      </c>
    </row>
    <row r="265" spans="23:29">
      <c r="W265" s="16">
        <v>526</v>
      </c>
      <c r="X265" s="246">
        <f t="shared" si="25"/>
        <v>1841</v>
      </c>
      <c r="Y265" s="246">
        <f t="shared" si="29"/>
        <v>5207.4000000000005</v>
      </c>
      <c r="Z265" s="17">
        <f t="shared" si="24"/>
        <v>5652.4000000000005</v>
      </c>
      <c r="AA265" s="246">
        <f t="shared" si="26"/>
        <v>21040</v>
      </c>
      <c r="AB265" s="17">
        <f t="shared" si="27"/>
        <v>15387.599999999999</v>
      </c>
      <c r="AC265" s="16">
        <f t="shared" si="28"/>
        <v>526</v>
      </c>
    </row>
    <row r="266" spans="23:29">
      <c r="W266" s="16">
        <v>528</v>
      </c>
      <c r="X266" s="246">
        <f t="shared" si="25"/>
        <v>1848</v>
      </c>
      <c r="Y266" s="246">
        <f t="shared" si="29"/>
        <v>5227.2</v>
      </c>
      <c r="Z266" s="17">
        <f t="shared" si="24"/>
        <v>5672.2</v>
      </c>
      <c r="AA266" s="246">
        <f t="shared" si="26"/>
        <v>21120</v>
      </c>
      <c r="AB266" s="17">
        <f t="shared" si="27"/>
        <v>15447.8</v>
      </c>
      <c r="AC266" s="16">
        <f t="shared" si="28"/>
        <v>528</v>
      </c>
    </row>
    <row r="267" spans="23:29">
      <c r="W267" s="16">
        <v>530</v>
      </c>
      <c r="X267" s="246">
        <f t="shared" si="25"/>
        <v>1855</v>
      </c>
      <c r="Y267" s="246">
        <f t="shared" si="29"/>
        <v>5247</v>
      </c>
      <c r="Z267" s="17">
        <f t="shared" si="24"/>
        <v>5692</v>
      </c>
      <c r="AA267" s="246">
        <f t="shared" si="26"/>
        <v>21200</v>
      </c>
      <c r="AB267" s="17">
        <f t="shared" si="27"/>
        <v>15508</v>
      </c>
      <c r="AC267" s="16">
        <f t="shared" si="28"/>
        <v>530</v>
      </c>
    </row>
    <row r="268" spans="23:29">
      <c r="W268" s="16">
        <v>532</v>
      </c>
      <c r="X268" s="246">
        <f t="shared" si="25"/>
        <v>1862</v>
      </c>
      <c r="Y268" s="246">
        <f t="shared" si="29"/>
        <v>5266.8</v>
      </c>
      <c r="Z268" s="17">
        <f t="shared" si="24"/>
        <v>5711.8</v>
      </c>
      <c r="AA268" s="246">
        <f t="shared" si="26"/>
        <v>21280</v>
      </c>
      <c r="AB268" s="17">
        <f t="shared" si="27"/>
        <v>15568.2</v>
      </c>
      <c r="AC268" s="16">
        <f t="shared" si="28"/>
        <v>532</v>
      </c>
    </row>
    <row r="269" spans="23:29">
      <c r="W269" s="16">
        <v>534</v>
      </c>
      <c r="X269" s="246">
        <f t="shared" si="25"/>
        <v>1869</v>
      </c>
      <c r="Y269" s="246">
        <f t="shared" si="29"/>
        <v>5286.6</v>
      </c>
      <c r="Z269" s="17">
        <f t="shared" si="24"/>
        <v>5731.6</v>
      </c>
      <c r="AA269" s="246">
        <f t="shared" si="26"/>
        <v>21360</v>
      </c>
      <c r="AB269" s="17">
        <f t="shared" si="27"/>
        <v>15628.4</v>
      </c>
      <c r="AC269" s="16">
        <f t="shared" si="28"/>
        <v>534</v>
      </c>
    </row>
    <row r="270" spans="23:29">
      <c r="W270" s="16">
        <v>536</v>
      </c>
      <c r="X270" s="246">
        <f t="shared" si="25"/>
        <v>1876</v>
      </c>
      <c r="Y270" s="246">
        <f t="shared" si="29"/>
        <v>5306.4000000000005</v>
      </c>
      <c r="Z270" s="17">
        <f t="shared" si="24"/>
        <v>5751.4000000000005</v>
      </c>
      <c r="AA270" s="246">
        <f t="shared" si="26"/>
        <v>21440</v>
      </c>
      <c r="AB270" s="17">
        <f t="shared" si="27"/>
        <v>15688.599999999999</v>
      </c>
      <c r="AC270" s="16">
        <f t="shared" si="28"/>
        <v>536</v>
      </c>
    </row>
    <row r="271" spans="23:29">
      <c r="W271" s="16">
        <v>538</v>
      </c>
      <c r="X271" s="246">
        <f t="shared" si="25"/>
        <v>1883</v>
      </c>
      <c r="Y271" s="246">
        <f t="shared" si="29"/>
        <v>5326.2</v>
      </c>
      <c r="Z271" s="17">
        <f t="shared" si="24"/>
        <v>5771.2</v>
      </c>
      <c r="AA271" s="246">
        <f t="shared" si="26"/>
        <v>21520</v>
      </c>
      <c r="AB271" s="17">
        <f t="shared" si="27"/>
        <v>15748.8</v>
      </c>
      <c r="AC271" s="16">
        <f t="shared" si="28"/>
        <v>538</v>
      </c>
    </row>
    <row r="272" spans="23:29">
      <c r="W272" s="16">
        <v>540</v>
      </c>
      <c r="X272" s="246">
        <f t="shared" si="25"/>
        <v>1890</v>
      </c>
      <c r="Y272" s="246">
        <f t="shared" si="29"/>
        <v>5346</v>
      </c>
      <c r="Z272" s="17">
        <f t="shared" si="24"/>
        <v>5791</v>
      </c>
      <c r="AA272" s="246">
        <f t="shared" si="26"/>
        <v>21600</v>
      </c>
      <c r="AB272" s="17">
        <f t="shared" si="27"/>
        <v>15809</v>
      </c>
      <c r="AC272" s="16">
        <f t="shared" si="28"/>
        <v>540</v>
      </c>
    </row>
    <row r="273" spans="23:29">
      <c r="W273" s="16">
        <v>542</v>
      </c>
      <c r="X273" s="246">
        <f t="shared" si="25"/>
        <v>1897</v>
      </c>
      <c r="Y273" s="246">
        <f t="shared" si="29"/>
        <v>5365.8</v>
      </c>
      <c r="Z273" s="17">
        <f t="shared" si="24"/>
        <v>5810.8</v>
      </c>
      <c r="AA273" s="246">
        <f t="shared" si="26"/>
        <v>21680</v>
      </c>
      <c r="AB273" s="17">
        <f t="shared" si="27"/>
        <v>15869.2</v>
      </c>
      <c r="AC273" s="16">
        <f t="shared" si="28"/>
        <v>542</v>
      </c>
    </row>
    <row r="274" spans="23:29">
      <c r="W274" s="16">
        <v>544</v>
      </c>
      <c r="X274" s="246">
        <f t="shared" si="25"/>
        <v>1904</v>
      </c>
      <c r="Y274" s="246">
        <f t="shared" si="29"/>
        <v>5385.6</v>
      </c>
      <c r="Z274" s="17">
        <f t="shared" si="24"/>
        <v>5830.6</v>
      </c>
      <c r="AA274" s="246">
        <f t="shared" si="26"/>
        <v>21760</v>
      </c>
      <c r="AB274" s="17">
        <f t="shared" si="27"/>
        <v>15929.4</v>
      </c>
      <c r="AC274" s="16">
        <f t="shared" si="28"/>
        <v>544</v>
      </c>
    </row>
    <row r="275" spans="23:29">
      <c r="W275" s="16">
        <v>546</v>
      </c>
      <c r="X275" s="246">
        <f t="shared" si="25"/>
        <v>1911</v>
      </c>
      <c r="Y275" s="246">
        <f t="shared" si="29"/>
        <v>5405.4000000000005</v>
      </c>
      <c r="Z275" s="17">
        <f t="shared" si="24"/>
        <v>5850.4000000000005</v>
      </c>
      <c r="AA275" s="246">
        <f t="shared" si="26"/>
        <v>21840</v>
      </c>
      <c r="AB275" s="17">
        <f t="shared" si="27"/>
        <v>15989.599999999999</v>
      </c>
      <c r="AC275" s="16">
        <f t="shared" si="28"/>
        <v>546</v>
      </c>
    </row>
    <row r="276" spans="23:29">
      <c r="W276" s="16">
        <v>548</v>
      </c>
      <c r="X276" s="246">
        <f t="shared" si="25"/>
        <v>1918</v>
      </c>
      <c r="Y276" s="246">
        <f t="shared" si="29"/>
        <v>5425.2</v>
      </c>
      <c r="Z276" s="17">
        <f t="shared" si="24"/>
        <v>5870.2</v>
      </c>
      <c r="AA276" s="246">
        <f t="shared" si="26"/>
        <v>21920</v>
      </c>
      <c r="AB276" s="17">
        <f t="shared" si="27"/>
        <v>16049.8</v>
      </c>
      <c r="AC276" s="16">
        <f t="shared" si="28"/>
        <v>548</v>
      </c>
    </row>
    <row r="277" spans="23:29">
      <c r="W277" s="16">
        <v>550</v>
      </c>
      <c r="X277" s="246">
        <f t="shared" si="25"/>
        <v>1925</v>
      </c>
      <c r="Y277" s="246">
        <f t="shared" si="29"/>
        <v>5445</v>
      </c>
      <c r="Z277" s="17">
        <f t="shared" si="24"/>
        <v>5890</v>
      </c>
      <c r="AA277" s="246">
        <f t="shared" si="26"/>
        <v>22000</v>
      </c>
      <c r="AB277" s="17">
        <f t="shared" si="27"/>
        <v>16110</v>
      </c>
      <c r="AC277" s="16">
        <f t="shared" si="28"/>
        <v>550</v>
      </c>
    </row>
    <row r="278" spans="23:29">
      <c r="W278" s="16">
        <v>552</v>
      </c>
      <c r="X278" s="246">
        <f t="shared" si="25"/>
        <v>1932</v>
      </c>
      <c r="Y278" s="246">
        <f t="shared" si="29"/>
        <v>5464.8</v>
      </c>
      <c r="Z278" s="17">
        <f t="shared" si="24"/>
        <v>5909.8</v>
      </c>
      <c r="AA278" s="246">
        <f t="shared" si="26"/>
        <v>22080</v>
      </c>
      <c r="AB278" s="17">
        <f t="shared" si="27"/>
        <v>16170.2</v>
      </c>
      <c r="AC278" s="16">
        <f t="shared" si="28"/>
        <v>552</v>
      </c>
    </row>
    <row r="279" spans="23:29">
      <c r="W279" s="16">
        <v>554</v>
      </c>
      <c r="X279" s="246">
        <f t="shared" si="25"/>
        <v>1939</v>
      </c>
      <c r="Y279" s="246">
        <f t="shared" si="29"/>
        <v>5484.6</v>
      </c>
      <c r="Z279" s="17">
        <f t="shared" si="24"/>
        <v>5929.6</v>
      </c>
      <c r="AA279" s="246">
        <f t="shared" si="26"/>
        <v>22160</v>
      </c>
      <c r="AB279" s="17">
        <f t="shared" si="27"/>
        <v>16230.4</v>
      </c>
      <c r="AC279" s="16">
        <f t="shared" si="28"/>
        <v>554</v>
      </c>
    </row>
    <row r="280" spans="23:29">
      <c r="W280" s="16">
        <v>556</v>
      </c>
      <c r="X280" s="246">
        <f t="shared" si="25"/>
        <v>1946</v>
      </c>
      <c r="Y280" s="246">
        <f t="shared" si="29"/>
        <v>5504.4000000000005</v>
      </c>
      <c r="Z280" s="17">
        <f>$G$15+Y280</f>
        <v>5949.4000000000005</v>
      </c>
      <c r="AA280" s="246">
        <f t="shared" si="26"/>
        <v>22240</v>
      </c>
      <c r="AB280" s="17">
        <f t="shared" si="27"/>
        <v>16290.599999999999</v>
      </c>
      <c r="AC280" s="16">
        <f t="shared" si="28"/>
        <v>556</v>
      </c>
    </row>
    <row r="281" spans="23:29">
      <c r="W281" s="16">
        <v>558</v>
      </c>
      <c r="X281" s="246">
        <f t="shared" si="25"/>
        <v>1953</v>
      </c>
      <c r="Y281" s="246">
        <f t="shared" si="29"/>
        <v>5524.2</v>
      </c>
      <c r="Z281" s="17">
        <f>$G$15+Y281</f>
        <v>5969.2</v>
      </c>
      <c r="AA281" s="246">
        <f t="shared" si="26"/>
        <v>22320</v>
      </c>
      <c r="AB281" s="17">
        <f t="shared" si="27"/>
        <v>16350.8</v>
      </c>
      <c r="AC281" s="16">
        <f t="shared" si="28"/>
        <v>558</v>
      </c>
    </row>
    <row r="282" spans="23:29">
      <c r="W282" s="16">
        <v>560</v>
      </c>
      <c r="X282" s="246">
        <f t="shared" si="25"/>
        <v>1960</v>
      </c>
      <c r="Y282" s="246">
        <f t="shared" si="29"/>
        <v>5544</v>
      </c>
      <c r="Z282" s="17">
        <f t="shared" ref="Z282:Z340" si="30">$G$15+Y282</f>
        <v>5989</v>
      </c>
      <c r="AA282" s="246">
        <f t="shared" si="26"/>
        <v>22400</v>
      </c>
      <c r="AB282" s="17">
        <f t="shared" si="27"/>
        <v>16411</v>
      </c>
      <c r="AC282" s="16">
        <f t="shared" si="28"/>
        <v>560</v>
      </c>
    </row>
    <row r="283" spans="23:29">
      <c r="W283" s="16">
        <v>562</v>
      </c>
      <c r="X283" s="246">
        <f t="shared" si="25"/>
        <v>1967</v>
      </c>
      <c r="Y283" s="246">
        <f t="shared" si="29"/>
        <v>5563.8</v>
      </c>
      <c r="Z283" s="17">
        <f t="shared" si="30"/>
        <v>6008.8</v>
      </c>
      <c r="AA283" s="246">
        <f t="shared" si="26"/>
        <v>22480</v>
      </c>
      <c r="AB283" s="17">
        <f t="shared" si="27"/>
        <v>16471.2</v>
      </c>
      <c r="AC283" s="16">
        <f t="shared" si="28"/>
        <v>562</v>
      </c>
    </row>
    <row r="284" spans="23:29">
      <c r="W284" s="16">
        <v>564</v>
      </c>
      <c r="X284" s="246">
        <f t="shared" si="25"/>
        <v>1974</v>
      </c>
      <c r="Y284" s="246">
        <f t="shared" si="29"/>
        <v>5583.6</v>
      </c>
      <c r="Z284" s="17">
        <f t="shared" si="30"/>
        <v>6028.6</v>
      </c>
      <c r="AA284" s="246">
        <f t="shared" si="26"/>
        <v>22560</v>
      </c>
      <c r="AB284" s="17">
        <f t="shared" si="27"/>
        <v>16531.400000000001</v>
      </c>
      <c r="AC284" s="16">
        <f t="shared" si="28"/>
        <v>564</v>
      </c>
    </row>
    <row r="285" spans="23:29">
      <c r="W285" s="16">
        <v>566</v>
      </c>
      <c r="X285" s="246">
        <f t="shared" si="25"/>
        <v>1981</v>
      </c>
      <c r="Y285" s="246">
        <f t="shared" si="29"/>
        <v>5603.4000000000005</v>
      </c>
      <c r="Z285" s="17">
        <f t="shared" si="30"/>
        <v>6048.4000000000005</v>
      </c>
      <c r="AA285" s="246">
        <f t="shared" si="26"/>
        <v>22640</v>
      </c>
      <c r="AB285" s="17">
        <f t="shared" si="27"/>
        <v>16591.599999999999</v>
      </c>
      <c r="AC285" s="16">
        <f t="shared" si="28"/>
        <v>566</v>
      </c>
    </row>
    <row r="286" spans="23:29">
      <c r="W286" s="16">
        <v>568</v>
      </c>
      <c r="X286" s="246">
        <f t="shared" si="25"/>
        <v>1988</v>
      </c>
      <c r="Y286" s="246">
        <f t="shared" si="29"/>
        <v>5623.2</v>
      </c>
      <c r="Z286" s="17">
        <f t="shared" si="30"/>
        <v>6068.2</v>
      </c>
      <c r="AA286" s="246">
        <f t="shared" si="26"/>
        <v>22720</v>
      </c>
      <c r="AB286" s="17">
        <f t="shared" si="27"/>
        <v>16651.8</v>
      </c>
      <c r="AC286" s="16">
        <f t="shared" si="28"/>
        <v>568</v>
      </c>
    </row>
    <row r="287" spans="23:29">
      <c r="W287" s="16">
        <v>570</v>
      </c>
      <c r="X287" s="246">
        <f t="shared" si="25"/>
        <v>1995</v>
      </c>
      <c r="Y287" s="246">
        <f t="shared" si="29"/>
        <v>5643</v>
      </c>
      <c r="Z287" s="17">
        <f t="shared" si="30"/>
        <v>6088</v>
      </c>
      <c r="AA287" s="246">
        <f t="shared" si="26"/>
        <v>22800</v>
      </c>
      <c r="AB287" s="17">
        <f t="shared" si="27"/>
        <v>16712</v>
      </c>
      <c r="AC287" s="16">
        <f t="shared" si="28"/>
        <v>570</v>
      </c>
    </row>
    <row r="288" spans="23:29">
      <c r="W288" s="16">
        <v>572</v>
      </c>
      <c r="X288" s="246">
        <f t="shared" si="25"/>
        <v>2002</v>
      </c>
      <c r="Y288" s="246">
        <f t="shared" si="29"/>
        <v>5662.8</v>
      </c>
      <c r="Z288" s="17">
        <f t="shared" si="30"/>
        <v>6107.8</v>
      </c>
      <c r="AA288" s="246">
        <f t="shared" si="26"/>
        <v>22880</v>
      </c>
      <c r="AB288" s="17">
        <f t="shared" si="27"/>
        <v>16772.2</v>
      </c>
      <c r="AC288" s="16">
        <f t="shared" si="28"/>
        <v>572</v>
      </c>
    </row>
    <row r="289" spans="23:29">
      <c r="W289" s="16">
        <v>574</v>
      </c>
      <c r="X289" s="246">
        <f t="shared" si="25"/>
        <v>2009</v>
      </c>
      <c r="Y289" s="246">
        <f t="shared" si="29"/>
        <v>5682.6</v>
      </c>
      <c r="Z289" s="17">
        <f t="shared" si="30"/>
        <v>6127.6</v>
      </c>
      <c r="AA289" s="246">
        <f t="shared" si="26"/>
        <v>22960</v>
      </c>
      <c r="AB289" s="17">
        <f t="shared" si="27"/>
        <v>16832.400000000001</v>
      </c>
      <c r="AC289" s="16">
        <f t="shared" si="28"/>
        <v>574</v>
      </c>
    </row>
    <row r="290" spans="23:29">
      <c r="W290" s="16">
        <v>576</v>
      </c>
      <c r="X290" s="246">
        <f t="shared" si="25"/>
        <v>2016</v>
      </c>
      <c r="Y290" s="246">
        <f t="shared" si="29"/>
        <v>5702.4000000000005</v>
      </c>
      <c r="Z290" s="17">
        <f t="shared" si="30"/>
        <v>6147.4000000000005</v>
      </c>
      <c r="AA290" s="246">
        <f t="shared" si="26"/>
        <v>23040</v>
      </c>
      <c r="AB290" s="17">
        <f t="shared" si="27"/>
        <v>16892.599999999999</v>
      </c>
      <c r="AC290" s="16">
        <f t="shared" si="28"/>
        <v>576</v>
      </c>
    </row>
    <row r="291" spans="23:29">
      <c r="W291" s="16">
        <v>578</v>
      </c>
      <c r="X291" s="246">
        <f t="shared" si="25"/>
        <v>2023</v>
      </c>
      <c r="Y291" s="246">
        <f t="shared" si="29"/>
        <v>5722.2</v>
      </c>
      <c r="Z291" s="17">
        <f t="shared" si="30"/>
        <v>6167.2</v>
      </c>
      <c r="AA291" s="246">
        <f t="shared" si="26"/>
        <v>23120</v>
      </c>
      <c r="AB291" s="17">
        <f t="shared" si="27"/>
        <v>16952.8</v>
      </c>
      <c r="AC291" s="16">
        <f t="shared" si="28"/>
        <v>578</v>
      </c>
    </row>
    <row r="292" spans="23:29">
      <c r="W292" s="16">
        <v>580</v>
      </c>
      <c r="X292" s="246">
        <f t="shared" si="25"/>
        <v>2030</v>
      </c>
      <c r="Y292" s="246">
        <f t="shared" si="29"/>
        <v>5742</v>
      </c>
      <c r="Z292" s="17">
        <f t="shared" si="30"/>
        <v>6187</v>
      </c>
      <c r="AA292" s="246">
        <f t="shared" si="26"/>
        <v>23200</v>
      </c>
      <c r="AB292" s="17">
        <f t="shared" si="27"/>
        <v>17013</v>
      </c>
      <c r="AC292" s="16">
        <f t="shared" si="28"/>
        <v>580</v>
      </c>
    </row>
    <row r="293" spans="23:29">
      <c r="W293" s="16">
        <v>582</v>
      </c>
      <c r="X293" s="246">
        <f t="shared" si="25"/>
        <v>2037</v>
      </c>
      <c r="Y293" s="246">
        <f t="shared" si="29"/>
        <v>5761.8</v>
      </c>
      <c r="Z293" s="17">
        <f t="shared" si="30"/>
        <v>6206.8</v>
      </c>
      <c r="AA293" s="246">
        <f t="shared" si="26"/>
        <v>23280</v>
      </c>
      <c r="AB293" s="17">
        <f t="shared" si="27"/>
        <v>17073.2</v>
      </c>
      <c r="AC293" s="16">
        <f t="shared" si="28"/>
        <v>582</v>
      </c>
    </row>
    <row r="294" spans="23:29">
      <c r="W294" s="16">
        <v>584</v>
      </c>
      <c r="X294" s="246">
        <f t="shared" si="25"/>
        <v>2044</v>
      </c>
      <c r="Y294" s="246">
        <f t="shared" si="29"/>
        <v>5781.6</v>
      </c>
      <c r="Z294" s="17">
        <f t="shared" si="30"/>
        <v>6226.6</v>
      </c>
      <c r="AA294" s="246">
        <f t="shared" si="26"/>
        <v>23360</v>
      </c>
      <c r="AB294" s="17">
        <f t="shared" si="27"/>
        <v>17133.400000000001</v>
      </c>
      <c r="AC294" s="16">
        <f t="shared" si="28"/>
        <v>584</v>
      </c>
    </row>
    <row r="295" spans="23:29">
      <c r="W295" s="16">
        <v>586</v>
      </c>
      <c r="X295" s="246">
        <f t="shared" si="25"/>
        <v>2051</v>
      </c>
      <c r="Y295" s="246">
        <f t="shared" si="29"/>
        <v>5801.4000000000005</v>
      </c>
      <c r="Z295" s="17">
        <f t="shared" si="30"/>
        <v>6246.4000000000005</v>
      </c>
      <c r="AA295" s="246">
        <f t="shared" si="26"/>
        <v>23440</v>
      </c>
      <c r="AB295" s="17">
        <f t="shared" si="27"/>
        <v>17193.599999999999</v>
      </c>
      <c r="AC295" s="16">
        <f t="shared" si="28"/>
        <v>586</v>
      </c>
    </row>
    <row r="296" spans="23:29">
      <c r="W296" s="16">
        <v>588</v>
      </c>
      <c r="X296" s="246">
        <f t="shared" si="25"/>
        <v>2058</v>
      </c>
      <c r="Y296" s="246">
        <f t="shared" si="29"/>
        <v>5821.2</v>
      </c>
      <c r="Z296" s="17">
        <f t="shared" si="30"/>
        <v>6266.2</v>
      </c>
      <c r="AA296" s="246">
        <f t="shared" si="26"/>
        <v>23520</v>
      </c>
      <c r="AB296" s="17">
        <f t="shared" si="27"/>
        <v>17253.8</v>
      </c>
      <c r="AC296" s="16">
        <f t="shared" si="28"/>
        <v>588</v>
      </c>
    </row>
    <row r="297" spans="23:29">
      <c r="W297" s="16">
        <v>590</v>
      </c>
      <c r="X297" s="246">
        <f t="shared" si="25"/>
        <v>2065</v>
      </c>
      <c r="Y297" s="246">
        <f t="shared" si="29"/>
        <v>5841</v>
      </c>
      <c r="Z297" s="17">
        <f t="shared" si="30"/>
        <v>6286</v>
      </c>
      <c r="AA297" s="246">
        <f t="shared" si="26"/>
        <v>23600</v>
      </c>
      <c r="AB297" s="17">
        <f t="shared" si="27"/>
        <v>17314</v>
      </c>
      <c r="AC297" s="16">
        <f t="shared" si="28"/>
        <v>590</v>
      </c>
    </row>
    <row r="298" spans="23:29">
      <c r="W298" s="16">
        <v>592</v>
      </c>
      <c r="X298" s="246">
        <f t="shared" si="25"/>
        <v>2072</v>
      </c>
      <c r="Y298" s="246">
        <f t="shared" si="29"/>
        <v>5860.8</v>
      </c>
      <c r="Z298" s="17">
        <f t="shared" si="30"/>
        <v>6305.8</v>
      </c>
      <c r="AA298" s="246">
        <f t="shared" si="26"/>
        <v>23680</v>
      </c>
      <c r="AB298" s="17">
        <f t="shared" si="27"/>
        <v>17374.2</v>
      </c>
      <c r="AC298" s="16">
        <f t="shared" si="28"/>
        <v>592</v>
      </c>
    </row>
    <row r="299" spans="23:29">
      <c r="W299" s="16">
        <v>594</v>
      </c>
      <c r="X299" s="246">
        <f t="shared" si="25"/>
        <v>2079</v>
      </c>
      <c r="Y299" s="246">
        <f t="shared" si="29"/>
        <v>5880.6</v>
      </c>
      <c r="Z299" s="17">
        <f t="shared" si="30"/>
        <v>6325.6</v>
      </c>
      <c r="AA299" s="246">
        <f t="shared" si="26"/>
        <v>23760</v>
      </c>
      <c r="AB299" s="17">
        <f t="shared" si="27"/>
        <v>17434.400000000001</v>
      </c>
      <c r="AC299" s="16">
        <f t="shared" si="28"/>
        <v>594</v>
      </c>
    </row>
    <row r="300" spans="23:29">
      <c r="W300" s="16">
        <v>596</v>
      </c>
      <c r="X300" s="246">
        <f t="shared" si="25"/>
        <v>2086</v>
      </c>
      <c r="Y300" s="246">
        <f t="shared" si="29"/>
        <v>5900.4000000000005</v>
      </c>
      <c r="Z300" s="17">
        <f t="shared" si="30"/>
        <v>6345.4000000000005</v>
      </c>
      <c r="AA300" s="246">
        <f t="shared" si="26"/>
        <v>23840</v>
      </c>
      <c r="AB300" s="17">
        <f t="shared" si="27"/>
        <v>17494.599999999999</v>
      </c>
      <c r="AC300" s="16">
        <f t="shared" si="28"/>
        <v>596</v>
      </c>
    </row>
    <row r="301" spans="23:29">
      <c r="W301" s="16">
        <v>598</v>
      </c>
      <c r="X301" s="246">
        <f t="shared" si="25"/>
        <v>2093</v>
      </c>
      <c r="Y301" s="246">
        <f t="shared" si="29"/>
        <v>5920.2</v>
      </c>
      <c r="Z301" s="17">
        <f t="shared" si="30"/>
        <v>6365.2</v>
      </c>
      <c r="AA301" s="246">
        <f t="shared" si="26"/>
        <v>23920</v>
      </c>
      <c r="AB301" s="17">
        <f t="shared" si="27"/>
        <v>17554.8</v>
      </c>
      <c r="AC301" s="16">
        <f t="shared" si="28"/>
        <v>598</v>
      </c>
    </row>
    <row r="302" spans="23:29">
      <c r="W302" s="16">
        <v>600</v>
      </c>
      <c r="X302" s="246">
        <f t="shared" si="25"/>
        <v>2100</v>
      </c>
      <c r="Y302" s="246">
        <f t="shared" si="29"/>
        <v>5940</v>
      </c>
      <c r="Z302" s="17">
        <f t="shared" si="30"/>
        <v>6385</v>
      </c>
      <c r="AA302" s="246">
        <f t="shared" si="26"/>
        <v>24000</v>
      </c>
      <c r="AB302" s="17">
        <f t="shared" si="27"/>
        <v>17615</v>
      </c>
      <c r="AC302" s="16">
        <f t="shared" si="28"/>
        <v>600</v>
      </c>
    </row>
    <row r="303" spans="23:29">
      <c r="W303" s="16">
        <v>602</v>
      </c>
      <c r="X303" s="246">
        <f t="shared" si="25"/>
        <v>2107</v>
      </c>
      <c r="Y303" s="246">
        <f t="shared" si="29"/>
        <v>5959.8</v>
      </c>
      <c r="Z303" s="17">
        <f t="shared" si="30"/>
        <v>6404.8</v>
      </c>
      <c r="AA303" s="246">
        <f t="shared" si="26"/>
        <v>24080</v>
      </c>
      <c r="AB303" s="17">
        <f t="shared" si="27"/>
        <v>17675.2</v>
      </c>
      <c r="AC303" s="16">
        <f t="shared" si="28"/>
        <v>602</v>
      </c>
    </row>
    <row r="304" spans="23:29">
      <c r="W304" s="16">
        <v>604</v>
      </c>
      <c r="X304" s="246">
        <f t="shared" si="25"/>
        <v>2114</v>
      </c>
      <c r="Y304" s="246">
        <f t="shared" si="29"/>
        <v>5979.6</v>
      </c>
      <c r="Z304" s="17">
        <f t="shared" si="30"/>
        <v>6424.6</v>
      </c>
      <c r="AA304" s="246">
        <f t="shared" si="26"/>
        <v>24160</v>
      </c>
      <c r="AB304" s="17">
        <f t="shared" si="27"/>
        <v>17735.400000000001</v>
      </c>
      <c r="AC304" s="16">
        <f t="shared" si="28"/>
        <v>604</v>
      </c>
    </row>
    <row r="305" spans="23:29">
      <c r="W305" s="16">
        <v>606</v>
      </c>
      <c r="X305" s="246">
        <f t="shared" si="25"/>
        <v>2121</v>
      </c>
      <c r="Y305" s="246">
        <f t="shared" si="29"/>
        <v>5999.4000000000005</v>
      </c>
      <c r="Z305" s="17">
        <f t="shared" si="30"/>
        <v>6444.4000000000005</v>
      </c>
      <c r="AA305" s="246">
        <f t="shared" si="26"/>
        <v>24240</v>
      </c>
      <c r="AB305" s="17">
        <f t="shared" si="27"/>
        <v>17795.599999999999</v>
      </c>
      <c r="AC305" s="16">
        <f t="shared" si="28"/>
        <v>606</v>
      </c>
    </row>
    <row r="306" spans="23:29">
      <c r="W306" s="16">
        <v>608</v>
      </c>
      <c r="X306" s="246">
        <f t="shared" si="25"/>
        <v>2128</v>
      </c>
      <c r="Y306" s="246">
        <f t="shared" si="29"/>
        <v>6019.2</v>
      </c>
      <c r="Z306" s="17">
        <f t="shared" si="30"/>
        <v>6464.2</v>
      </c>
      <c r="AA306" s="246">
        <f t="shared" si="26"/>
        <v>24320</v>
      </c>
      <c r="AB306" s="17">
        <f t="shared" si="27"/>
        <v>17855.8</v>
      </c>
      <c r="AC306" s="16">
        <f t="shared" si="28"/>
        <v>608</v>
      </c>
    </row>
    <row r="307" spans="23:29">
      <c r="W307" s="16">
        <v>610</v>
      </c>
      <c r="X307" s="246">
        <f t="shared" si="25"/>
        <v>2135</v>
      </c>
      <c r="Y307" s="246">
        <f t="shared" si="29"/>
        <v>6039</v>
      </c>
      <c r="Z307" s="17">
        <f t="shared" si="30"/>
        <v>6484</v>
      </c>
      <c r="AA307" s="246">
        <f t="shared" si="26"/>
        <v>24400</v>
      </c>
      <c r="AB307" s="17">
        <f t="shared" si="27"/>
        <v>17916</v>
      </c>
      <c r="AC307" s="16">
        <f t="shared" si="28"/>
        <v>610</v>
      </c>
    </row>
    <row r="308" spans="23:29">
      <c r="W308" s="16">
        <v>612</v>
      </c>
      <c r="X308" s="246">
        <f t="shared" si="25"/>
        <v>2142</v>
      </c>
      <c r="Y308" s="246">
        <f t="shared" si="29"/>
        <v>6058.8</v>
      </c>
      <c r="Z308" s="17">
        <f t="shared" si="30"/>
        <v>6503.8</v>
      </c>
      <c r="AA308" s="246">
        <f t="shared" si="26"/>
        <v>24480</v>
      </c>
      <c r="AB308" s="17">
        <f t="shared" si="27"/>
        <v>17976.2</v>
      </c>
      <c r="AC308" s="16">
        <f t="shared" si="28"/>
        <v>612</v>
      </c>
    </row>
    <row r="309" spans="23:29">
      <c r="W309" s="16">
        <v>614</v>
      </c>
      <c r="X309" s="246">
        <f t="shared" si="25"/>
        <v>2149</v>
      </c>
      <c r="Y309" s="246">
        <f t="shared" si="29"/>
        <v>6078.6</v>
      </c>
      <c r="Z309" s="17">
        <f t="shared" si="30"/>
        <v>6523.6</v>
      </c>
      <c r="AA309" s="246">
        <f t="shared" si="26"/>
        <v>24560</v>
      </c>
      <c r="AB309" s="17">
        <f t="shared" si="27"/>
        <v>18036.400000000001</v>
      </c>
      <c r="AC309" s="16">
        <f t="shared" si="28"/>
        <v>614</v>
      </c>
    </row>
    <row r="310" spans="23:29">
      <c r="W310" s="16">
        <v>616</v>
      </c>
      <c r="X310" s="246">
        <f t="shared" si="25"/>
        <v>2156</v>
      </c>
      <c r="Y310" s="246">
        <f t="shared" si="29"/>
        <v>6098.4000000000005</v>
      </c>
      <c r="Z310" s="17">
        <f t="shared" si="30"/>
        <v>6543.4000000000005</v>
      </c>
      <c r="AA310" s="246">
        <f t="shared" si="26"/>
        <v>24640</v>
      </c>
      <c r="AB310" s="17">
        <f t="shared" si="27"/>
        <v>18096.599999999999</v>
      </c>
      <c r="AC310" s="16">
        <f t="shared" si="28"/>
        <v>616</v>
      </c>
    </row>
    <row r="311" spans="23:29">
      <c r="W311" s="16">
        <v>618</v>
      </c>
      <c r="X311" s="246">
        <f t="shared" si="25"/>
        <v>2163</v>
      </c>
      <c r="Y311" s="246">
        <f t="shared" si="29"/>
        <v>6118.2</v>
      </c>
      <c r="Z311" s="17">
        <f t="shared" si="30"/>
        <v>6563.2</v>
      </c>
      <c r="AA311" s="246">
        <f t="shared" si="26"/>
        <v>24720</v>
      </c>
      <c r="AB311" s="17">
        <f t="shared" si="27"/>
        <v>18156.8</v>
      </c>
      <c r="AC311" s="16">
        <f t="shared" si="28"/>
        <v>618</v>
      </c>
    </row>
    <row r="312" spans="23:29">
      <c r="W312" s="16">
        <v>620</v>
      </c>
      <c r="X312" s="246">
        <f t="shared" si="25"/>
        <v>2170</v>
      </c>
      <c r="Y312" s="246">
        <f t="shared" si="29"/>
        <v>6138</v>
      </c>
      <c r="Z312" s="17">
        <f t="shared" si="30"/>
        <v>6583</v>
      </c>
      <c r="AA312" s="246">
        <f t="shared" si="26"/>
        <v>24800</v>
      </c>
      <c r="AB312" s="17">
        <f t="shared" si="27"/>
        <v>18217</v>
      </c>
      <c r="AC312" s="16">
        <f t="shared" si="28"/>
        <v>620</v>
      </c>
    </row>
    <row r="313" spans="23:29">
      <c r="W313" s="16">
        <v>622</v>
      </c>
      <c r="X313" s="246">
        <f t="shared" si="25"/>
        <v>2177</v>
      </c>
      <c r="Y313" s="246">
        <f t="shared" si="29"/>
        <v>6157.8</v>
      </c>
      <c r="Z313" s="17">
        <f t="shared" si="30"/>
        <v>6602.8</v>
      </c>
      <c r="AA313" s="246">
        <f t="shared" si="26"/>
        <v>24880</v>
      </c>
      <c r="AB313" s="17">
        <f t="shared" si="27"/>
        <v>18277.2</v>
      </c>
      <c r="AC313" s="16">
        <f t="shared" si="28"/>
        <v>622</v>
      </c>
    </row>
    <row r="314" spans="23:29">
      <c r="W314" s="16">
        <v>624</v>
      </c>
      <c r="X314" s="246">
        <f t="shared" si="25"/>
        <v>2184</v>
      </c>
      <c r="Y314" s="246">
        <f t="shared" si="29"/>
        <v>6177.6</v>
      </c>
      <c r="Z314" s="17">
        <f t="shared" si="30"/>
        <v>6622.6</v>
      </c>
      <c r="AA314" s="246">
        <f t="shared" si="26"/>
        <v>24960</v>
      </c>
      <c r="AB314" s="17">
        <f t="shared" si="27"/>
        <v>18337.400000000001</v>
      </c>
      <c r="AC314" s="16">
        <f t="shared" si="28"/>
        <v>624</v>
      </c>
    </row>
    <row r="315" spans="23:29">
      <c r="W315" s="16">
        <v>626</v>
      </c>
      <c r="X315" s="246">
        <f t="shared" si="25"/>
        <v>2191</v>
      </c>
      <c r="Y315" s="246">
        <f t="shared" si="29"/>
        <v>6197.4000000000005</v>
      </c>
      <c r="Z315" s="17">
        <f t="shared" si="30"/>
        <v>6642.4000000000005</v>
      </c>
      <c r="AA315" s="246">
        <f t="shared" si="26"/>
        <v>25040</v>
      </c>
      <c r="AB315" s="17">
        <f t="shared" si="27"/>
        <v>18397.599999999999</v>
      </c>
      <c r="AC315" s="16">
        <f t="shared" si="28"/>
        <v>626</v>
      </c>
    </row>
    <row r="316" spans="23:29">
      <c r="W316" s="16">
        <v>628</v>
      </c>
      <c r="X316" s="246">
        <f t="shared" si="25"/>
        <v>2198</v>
      </c>
      <c r="Y316" s="246">
        <f t="shared" si="29"/>
        <v>6217.2</v>
      </c>
      <c r="Z316" s="17">
        <f t="shared" si="30"/>
        <v>6662.2</v>
      </c>
      <c r="AA316" s="246">
        <f t="shared" si="26"/>
        <v>25120</v>
      </c>
      <c r="AB316" s="17">
        <f t="shared" si="27"/>
        <v>18457.8</v>
      </c>
      <c r="AC316" s="16">
        <f t="shared" si="28"/>
        <v>628</v>
      </c>
    </row>
    <row r="317" spans="23:29">
      <c r="W317" s="16">
        <v>630</v>
      </c>
      <c r="X317" s="246">
        <f t="shared" si="25"/>
        <v>2205</v>
      </c>
      <c r="Y317" s="246">
        <f t="shared" si="29"/>
        <v>6237</v>
      </c>
      <c r="Z317" s="17">
        <f t="shared" si="30"/>
        <v>6682</v>
      </c>
      <c r="AA317" s="246">
        <f t="shared" si="26"/>
        <v>25200</v>
      </c>
      <c r="AB317" s="17">
        <f t="shared" si="27"/>
        <v>18518</v>
      </c>
      <c r="AC317" s="16">
        <f t="shared" si="28"/>
        <v>630</v>
      </c>
    </row>
    <row r="318" spans="23:29">
      <c r="W318" s="16">
        <v>632</v>
      </c>
      <c r="X318" s="246">
        <f t="shared" si="25"/>
        <v>2212</v>
      </c>
      <c r="Y318" s="246">
        <f t="shared" si="29"/>
        <v>6256.8</v>
      </c>
      <c r="Z318" s="17">
        <f t="shared" si="30"/>
        <v>6701.8</v>
      </c>
      <c r="AA318" s="246">
        <f t="shared" si="26"/>
        <v>25280</v>
      </c>
      <c r="AB318" s="17">
        <f t="shared" si="27"/>
        <v>18578.2</v>
      </c>
      <c r="AC318" s="16">
        <f t="shared" si="28"/>
        <v>632</v>
      </c>
    </row>
    <row r="319" spans="23:29">
      <c r="W319" s="16">
        <v>634</v>
      </c>
      <c r="X319" s="246">
        <f t="shared" si="25"/>
        <v>2219</v>
      </c>
      <c r="Y319" s="246">
        <f t="shared" si="29"/>
        <v>6276.6</v>
      </c>
      <c r="Z319" s="17">
        <f t="shared" si="30"/>
        <v>6721.6</v>
      </c>
      <c r="AA319" s="246">
        <f t="shared" si="26"/>
        <v>25360</v>
      </c>
      <c r="AB319" s="17">
        <f t="shared" si="27"/>
        <v>18638.400000000001</v>
      </c>
      <c r="AC319" s="16">
        <f t="shared" si="28"/>
        <v>634</v>
      </c>
    </row>
    <row r="320" spans="23:29">
      <c r="W320" s="16">
        <v>636</v>
      </c>
      <c r="X320" s="246">
        <f t="shared" si="25"/>
        <v>2226</v>
      </c>
      <c r="Y320" s="246">
        <f t="shared" si="29"/>
        <v>6296.4000000000005</v>
      </c>
      <c r="Z320" s="17">
        <f t="shared" si="30"/>
        <v>6741.4000000000005</v>
      </c>
      <c r="AA320" s="246">
        <f t="shared" si="26"/>
        <v>25440</v>
      </c>
      <c r="AB320" s="17">
        <f t="shared" si="27"/>
        <v>18698.599999999999</v>
      </c>
      <c r="AC320" s="16">
        <f t="shared" si="28"/>
        <v>636</v>
      </c>
    </row>
    <row r="321" spans="23:29">
      <c r="W321" s="16">
        <v>638</v>
      </c>
      <c r="X321" s="246">
        <f t="shared" si="25"/>
        <v>2233</v>
      </c>
      <c r="Y321" s="246">
        <f t="shared" si="29"/>
        <v>6316.2</v>
      </c>
      <c r="Z321" s="17">
        <f t="shared" si="30"/>
        <v>6761.2</v>
      </c>
      <c r="AA321" s="246">
        <f t="shared" si="26"/>
        <v>25520</v>
      </c>
      <c r="AB321" s="17">
        <f t="shared" si="27"/>
        <v>18758.8</v>
      </c>
      <c r="AC321" s="16">
        <f t="shared" si="28"/>
        <v>638</v>
      </c>
    </row>
    <row r="322" spans="23:29">
      <c r="W322" s="16">
        <v>640</v>
      </c>
      <c r="X322" s="246">
        <f t="shared" ref="X322:X385" si="31">W322*$E$26</f>
        <v>2240</v>
      </c>
      <c r="Y322" s="246">
        <f t="shared" si="29"/>
        <v>6336</v>
      </c>
      <c r="Z322" s="17">
        <f t="shared" si="30"/>
        <v>6781</v>
      </c>
      <c r="AA322" s="246">
        <f t="shared" ref="AA322:AA385" si="32">W322*$E$31</f>
        <v>25600</v>
      </c>
      <c r="AB322" s="17">
        <f t="shared" ref="AB322:AB385" si="33">AA322-Z322</f>
        <v>18819</v>
      </c>
      <c r="AC322" s="16">
        <f t="shared" ref="AC322:AC385" si="34">IF(AB322&gt;0,W322)</f>
        <v>640</v>
      </c>
    </row>
    <row r="323" spans="23:29">
      <c r="W323" s="16">
        <v>642</v>
      </c>
      <c r="X323" s="246">
        <f t="shared" si="31"/>
        <v>2247</v>
      </c>
      <c r="Y323" s="246">
        <f t="shared" ref="Y323:Y386" si="35">W323*SUM($E$32:$E$34)</f>
        <v>6355.8</v>
      </c>
      <c r="Z323" s="17">
        <f t="shared" si="30"/>
        <v>6800.8</v>
      </c>
      <c r="AA323" s="246">
        <f t="shared" si="32"/>
        <v>25680</v>
      </c>
      <c r="AB323" s="17">
        <f t="shared" si="33"/>
        <v>18879.2</v>
      </c>
      <c r="AC323" s="16">
        <f t="shared" si="34"/>
        <v>642</v>
      </c>
    </row>
    <row r="324" spans="23:29">
      <c r="W324" s="16">
        <v>644</v>
      </c>
      <c r="X324" s="246">
        <f t="shared" si="31"/>
        <v>2254</v>
      </c>
      <c r="Y324" s="246">
        <f t="shared" si="35"/>
        <v>6375.6</v>
      </c>
      <c r="Z324" s="17">
        <f t="shared" si="30"/>
        <v>6820.6</v>
      </c>
      <c r="AA324" s="246">
        <f t="shared" si="32"/>
        <v>25760</v>
      </c>
      <c r="AB324" s="17">
        <f t="shared" si="33"/>
        <v>18939.400000000001</v>
      </c>
      <c r="AC324" s="16">
        <f t="shared" si="34"/>
        <v>644</v>
      </c>
    </row>
    <row r="325" spans="23:29">
      <c r="W325" s="16">
        <v>646</v>
      </c>
      <c r="X325" s="246">
        <f t="shared" si="31"/>
        <v>2261</v>
      </c>
      <c r="Y325" s="246">
        <f t="shared" si="35"/>
        <v>6395.4000000000005</v>
      </c>
      <c r="Z325" s="17">
        <f t="shared" si="30"/>
        <v>6840.4000000000005</v>
      </c>
      <c r="AA325" s="246">
        <f t="shared" si="32"/>
        <v>25840</v>
      </c>
      <c r="AB325" s="17">
        <f t="shared" si="33"/>
        <v>18999.599999999999</v>
      </c>
      <c r="AC325" s="16">
        <f t="shared" si="34"/>
        <v>646</v>
      </c>
    </row>
    <row r="326" spans="23:29">
      <c r="W326" s="16">
        <v>648</v>
      </c>
      <c r="X326" s="246">
        <f t="shared" si="31"/>
        <v>2268</v>
      </c>
      <c r="Y326" s="246">
        <f t="shared" si="35"/>
        <v>6415.2</v>
      </c>
      <c r="Z326" s="17">
        <f t="shared" si="30"/>
        <v>6860.2</v>
      </c>
      <c r="AA326" s="246">
        <f t="shared" si="32"/>
        <v>25920</v>
      </c>
      <c r="AB326" s="17">
        <f t="shared" si="33"/>
        <v>19059.8</v>
      </c>
      <c r="AC326" s="16">
        <f t="shared" si="34"/>
        <v>648</v>
      </c>
    </row>
    <row r="327" spans="23:29">
      <c r="W327" s="16">
        <v>650</v>
      </c>
      <c r="X327" s="246">
        <f t="shared" si="31"/>
        <v>2275</v>
      </c>
      <c r="Y327" s="246">
        <f t="shared" si="35"/>
        <v>6435</v>
      </c>
      <c r="Z327" s="17">
        <f t="shared" si="30"/>
        <v>6880</v>
      </c>
      <c r="AA327" s="246">
        <f t="shared" si="32"/>
        <v>26000</v>
      </c>
      <c r="AB327" s="17">
        <f t="shared" si="33"/>
        <v>19120</v>
      </c>
      <c r="AC327" s="16">
        <f t="shared" si="34"/>
        <v>650</v>
      </c>
    </row>
    <row r="328" spans="23:29">
      <c r="W328" s="16">
        <v>652</v>
      </c>
      <c r="X328" s="246">
        <f t="shared" si="31"/>
        <v>2282</v>
      </c>
      <c r="Y328" s="246">
        <f t="shared" si="35"/>
        <v>6454.8</v>
      </c>
      <c r="Z328" s="17">
        <f t="shared" si="30"/>
        <v>6899.8</v>
      </c>
      <c r="AA328" s="246">
        <f t="shared" si="32"/>
        <v>26080</v>
      </c>
      <c r="AB328" s="17">
        <f t="shared" si="33"/>
        <v>19180.2</v>
      </c>
      <c r="AC328" s="16">
        <f t="shared" si="34"/>
        <v>652</v>
      </c>
    </row>
    <row r="329" spans="23:29">
      <c r="W329" s="16">
        <v>654</v>
      </c>
      <c r="X329" s="246">
        <f t="shared" si="31"/>
        <v>2289</v>
      </c>
      <c r="Y329" s="246">
        <f t="shared" si="35"/>
        <v>6474.6</v>
      </c>
      <c r="Z329" s="17">
        <f t="shared" si="30"/>
        <v>6919.6</v>
      </c>
      <c r="AA329" s="246">
        <f t="shared" si="32"/>
        <v>26160</v>
      </c>
      <c r="AB329" s="17">
        <f t="shared" si="33"/>
        <v>19240.400000000001</v>
      </c>
      <c r="AC329" s="16">
        <f t="shared" si="34"/>
        <v>654</v>
      </c>
    </row>
    <row r="330" spans="23:29">
      <c r="W330" s="16">
        <v>656</v>
      </c>
      <c r="X330" s="246">
        <f t="shared" si="31"/>
        <v>2296</v>
      </c>
      <c r="Y330" s="246">
        <f t="shared" si="35"/>
        <v>6494.4000000000005</v>
      </c>
      <c r="Z330" s="17">
        <f t="shared" si="30"/>
        <v>6939.4000000000005</v>
      </c>
      <c r="AA330" s="246">
        <f t="shared" si="32"/>
        <v>26240</v>
      </c>
      <c r="AB330" s="17">
        <f t="shared" si="33"/>
        <v>19300.599999999999</v>
      </c>
      <c r="AC330" s="16">
        <f t="shared" si="34"/>
        <v>656</v>
      </c>
    </row>
    <row r="331" spans="23:29">
      <c r="W331" s="16">
        <v>658</v>
      </c>
      <c r="X331" s="246">
        <f t="shared" si="31"/>
        <v>2303</v>
      </c>
      <c r="Y331" s="246">
        <f t="shared" si="35"/>
        <v>6514.2</v>
      </c>
      <c r="Z331" s="17">
        <f t="shared" si="30"/>
        <v>6959.2</v>
      </c>
      <c r="AA331" s="246">
        <f t="shared" si="32"/>
        <v>26320</v>
      </c>
      <c r="AB331" s="17">
        <f t="shared" si="33"/>
        <v>19360.8</v>
      </c>
      <c r="AC331" s="16">
        <f t="shared" si="34"/>
        <v>658</v>
      </c>
    </row>
    <row r="332" spans="23:29">
      <c r="W332" s="16">
        <v>660</v>
      </c>
      <c r="X332" s="246">
        <f t="shared" si="31"/>
        <v>2310</v>
      </c>
      <c r="Y332" s="246">
        <f t="shared" si="35"/>
        <v>6534</v>
      </c>
      <c r="Z332" s="17">
        <f t="shared" si="30"/>
        <v>6979</v>
      </c>
      <c r="AA332" s="246">
        <f t="shared" si="32"/>
        <v>26400</v>
      </c>
      <c r="AB332" s="17">
        <f t="shared" si="33"/>
        <v>19421</v>
      </c>
      <c r="AC332" s="16">
        <f t="shared" si="34"/>
        <v>660</v>
      </c>
    </row>
    <row r="333" spans="23:29">
      <c r="W333" s="16">
        <v>662</v>
      </c>
      <c r="X333" s="246">
        <f t="shared" si="31"/>
        <v>2317</v>
      </c>
      <c r="Y333" s="246">
        <f t="shared" si="35"/>
        <v>6553.8</v>
      </c>
      <c r="Z333" s="17">
        <f t="shared" si="30"/>
        <v>6998.8</v>
      </c>
      <c r="AA333" s="246">
        <f t="shared" si="32"/>
        <v>26480</v>
      </c>
      <c r="AB333" s="17">
        <f t="shared" si="33"/>
        <v>19481.2</v>
      </c>
      <c r="AC333" s="16">
        <f t="shared" si="34"/>
        <v>662</v>
      </c>
    </row>
    <row r="334" spans="23:29">
      <c r="W334" s="16">
        <v>664</v>
      </c>
      <c r="X334" s="246">
        <f t="shared" si="31"/>
        <v>2324</v>
      </c>
      <c r="Y334" s="246">
        <f t="shared" si="35"/>
        <v>6573.6</v>
      </c>
      <c r="Z334" s="17">
        <f t="shared" si="30"/>
        <v>7018.6</v>
      </c>
      <c r="AA334" s="246">
        <f t="shared" si="32"/>
        <v>26560</v>
      </c>
      <c r="AB334" s="17">
        <f t="shared" si="33"/>
        <v>19541.400000000001</v>
      </c>
      <c r="AC334" s="16">
        <f t="shared" si="34"/>
        <v>664</v>
      </c>
    </row>
    <row r="335" spans="23:29">
      <c r="W335" s="16">
        <v>666</v>
      </c>
      <c r="X335" s="246">
        <f t="shared" si="31"/>
        <v>2331</v>
      </c>
      <c r="Y335" s="246">
        <f t="shared" si="35"/>
        <v>6593.4000000000005</v>
      </c>
      <c r="Z335" s="17">
        <f t="shared" si="30"/>
        <v>7038.4000000000005</v>
      </c>
      <c r="AA335" s="246">
        <f t="shared" si="32"/>
        <v>26640</v>
      </c>
      <c r="AB335" s="17">
        <f t="shared" si="33"/>
        <v>19601.599999999999</v>
      </c>
      <c r="AC335" s="16">
        <f t="shared" si="34"/>
        <v>666</v>
      </c>
    </row>
    <row r="336" spans="23:29">
      <c r="W336" s="16">
        <v>668</v>
      </c>
      <c r="X336" s="246">
        <f t="shared" si="31"/>
        <v>2338</v>
      </c>
      <c r="Y336" s="246">
        <f t="shared" si="35"/>
        <v>6613.2</v>
      </c>
      <c r="Z336" s="17">
        <f t="shared" si="30"/>
        <v>7058.2</v>
      </c>
      <c r="AA336" s="246">
        <f t="shared" si="32"/>
        <v>26720</v>
      </c>
      <c r="AB336" s="17">
        <f t="shared" si="33"/>
        <v>19661.8</v>
      </c>
      <c r="AC336" s="16">
        <f t="shared" si="34"/>
        <v>668</v>
      </c>
    </row>
    <row r="337" spans="23:29">
      <c r="W337" s="16">
        <v>670</v>
      </c>
      <c r="X337" s="246">
        <f t="shared" si="31"/>
        <v>2345</v>
      </c>
      <c r="Y337" s="246">
        <f t="shared" si="35"/>
        <v>6633</v>
      </c>
      <c r="Z337" s="17">
        <f t="shared" si="30"/>
        <v>7078</v>
      </c>
      <c r="AA337" s="246">
        <f t="shared" si="32"/>
        <v>26800</v>
      </c>
      <c r="AB337" s="17">
        <f t="shared" si="33"/>
        <v>19722</v>
      </c>
      <c r="AC337" s="16">
        <f t="shared" si="34"/>
        <v>670</v>
      </c>
    </row>
    <row r="338" spans="23:29">
      <c r="W338" s="16">
        <v>672</v>
      </c>
      <c r="X338" s="246">
        <f t="shared" si="31"/>
        <v>2352</v>
      </c>
      <c r="Y338" s="246">
        <f t="shared" si="35"/>
        <v>6652.8</v>
      </c>
      <c r="Z338" s="17">
        <f t="shared" si="30"/>
        <v>7097.8</v>
      </c>
      <c r="AA338" s="246">
        <f t="shared" si="32"/>
        <v>26880</v>
      </c>
      <c r="AB338" s="17">
        <f t="shared" si="33"/>
        <v>19782.2</v>
      </c>
      <c r="AC338" s="16">
        <f t="shared" si="34"/>
        <v>672</v>
      </c>
    </row>
    <row r="339" spans="23:29">
      <c r="W339" s="16">
        <v>674</v>
      </c>
      <c r="X339" s="246">
        <f t="shared" si="31"/>
        <v>2359</v>
      </c>
      <c r="Y339" s="246">
        <f t="shared" si="35"/>
        <v>6672.6</v>
      </c>
      <c r="Z339" s="17">
        <f t="shared" si="30"/>
        <v>7117.6</v>
      </c>
      <c r="AA339" s="246">
        <f t="shared" si="32"/>
        <v>26960</v>
      </c>
      <c r="AB339" s="17">
        <f t="shared" si="33"/>
        <v>19842.400000000001</v>
      </c>
      <c r="AC339" s="16">
        <f t="shared" si="34"/>
        <v>674</v>
      </c>
    </row>
    <row r="340" spans="23:29">
      <c r="W340" s="16">
        <v>676</v>
      </c>
      <c r="X340" s="246">
        <f t="shared" si="31"/>
        <v>2366</v>
      </c>
      <c r="Y340" s="246">
        <f t="shared" si="35"/>
        <v>6692.4000000000005</v>
      </c>
      <c r="Z340" s="17">
        <f t="shared" si="30"/>
        <v>7137.4000000000005</v>
      </c>
      <c r="AA340" s="246">
        <f t="shared" si="32"/>
        <v>27040</v>
      </c>
      <c r="AB340" s="17">
        <f t="shared" si="33"/>
        <v>19902.599999999999</v>
      </c>
      <c r="AC340" s="16">
        <f t="shared" si="34"/>
        <v>676</v>
      </c>
    </row>
    <row r="341" spans="23:29">
      <c r="W341" s="16">
        <v>678</v>
      </c>
      <c r="X341" s="246">
        <f t="shared" si="31"/>
        <v>2373</v>
      </c>
      <c r="Y341" s="246">
        <f t="shared" si="35"/>
        <v>6712.2</v>
      </c>
      <c r="Z341" s="17">
        <f>$G$15+Y341</f>
        <v>7157.2</v>
      </c>
      <c r="AA341" s="246">
        <f t="shared" si="32"/>
        <v>27120</v>
      </c>
      <c r="AB341" s="17">
        <f t="shared" si="33"/>
        <v>19962.8</v>
      </c>
      <c r="AC341" s="16">
        <f t="shared" si="34"/>
        <v>678</v>
      </c>
    </row>
    <row r="342" spans="23:29">
      <c r="W342" s="16">
        <v>680</v>
      </c>
      <c r="X342" s="246">
        <f t="shared" si="31"/>
        <v>2380</v>
      </c>
      <c r="Y342" s="246">
        <f t="shared" si="35"/>
        <v>6732</v>
      </c>
      <c r="Z342" s="17">
        <f>$G$15+Y342</f>
        <v>7177</v>
      </c>
      <c r="AA342" s="246">
        <f t="shared" si="32"/>
        <v>27200</v>
      </c>
      <c r="AB342" s="17">
        <f t="shared" si="33"/>
        <v>20023</v>
      </c>
      <c r="AC342" s="16">
        <f t="shared" si="34"/>
        <v>680</v>
      </c>
    </row>
    <row r="343" spans="23:29">
      <c r="W343" s="16">
        <v>682</v>
      </c>
      <c r="X343" s="246">
        <f t="shared" si="31"/>
        <v>2387</v>
      </c>
      <c r="Y343" s="246">
        <f t="shared" si="35"/>
        <v>6751.8</v>
      </c>
      <c r="Z343" s="17">
        <f t="shared" ref="Z343:Z352" si="36">$G$15+Y343</f>
        <v>7196.8</v>
      </c>
      <c r="AA343" s="246">
        <f t="shared" si="32"/>
        <v>27280</v>
      </c>
      <c r="AB343" s="17">
        <f t="shared" si="33"/>
        <v>20083.2</v>
      </c>
      <c r="AC343" s="16">
        <f t="shared" si="34"/>
        <v>682</v>
      </c>
    </row>
    <row r="344" spans="23:29">
      <c r="W344" s="16">
        <v>684</v>
      </c>
      <c r="X344" s="246">
        <f t="shared" si="31"/>
        <v>2394</v>
      </c>
      <c r="Y344" s="246">
        <f t="shared" si="35"/>
        <v>6771.6</v>
      </c>
      <c r="Z344" s="17">
        <f t="shared" si="36"/>
        <v>7216.6</v>
      </c>
      <c r="AA344" s="246">
        <f t="shared" si="32"/>
        <v>27360</v>
      </c>
      <c r="AB344" s="17">
        <f t="shared" si="33"/>
        <v>20143.400000000001</v>
      </c>
      <c r="AC344" s="16">
        <f t="shared" si="34"/>
        <v>684</v>
      </c>
    </row>
    <row r="345" spans="23:29">
      <c r="W345" s="16">
        <v>686</v>
      </c>
      <c r="X345" s="246">
        <f t="shared" si="31"/>
        <v>2401</v>
      </c>
      <c r="Y345" s="246">
        <f t="shared" si="35"/>
        <v>6791.4000000000005</v>
      </c>
      <c r="Z345" s="17">
        <f t="shared" si="36"/>
        <v>7236.4000000000005</v>
      </c>
      <c r="AA345" s="246">
        <f t="shared" si="32"/>
        <v>27440</v>
      </c>
      <c r="AB345" s="17">
        <f t="shared" si="33"/>
        <v>20203.599999999999</v>
      </c>
      <c r="AC345" s="16">
        <f t="shared" si="34"/>
        <v>686</v>
      </c>
    </row>
    <row r="346" spans="23:29">
      <c r="W346" s="16">
        <v>688</v>
      </c>
      <c r="X346" s="246">
        <f t="shared" si="31"/>
        <v>2408</v>
      </c>
      <c r="Y346" s="246">
        <f t="shared" si="35"/>
        <v>6811.2</v>
      </c>
      <c r="Z346" s="17">
        <f t="shared" si="36"/>
        <v>7256.2</v>
      </c>
      <c r="AA346" s="246">
        <f t="shared" si="32"/>
        <v>27520</v>
      </c>
      <c r="AB346" s="17">
        <f t="shared" si="33"/>
        <v>20263.8</v>
      </c>
      <c r="AC346" s="16">
        <f t="shared" si="34"/>
        <v>688</v>
      </c>
    </row>
    <row r="347" spans="23:29">
      <c r="W347" s="16">
        <v>690</v>
      </c>
      <c r="X347" s="246">
        <f t="shared" si="31"/>
        <v>2415</v>
      </c>
      <c r="Y347" s="246">
        <f t="shared" si="35"/>
        <v>6831</v>
      </c>
      <c r="Z347" s="17">
        <f t="shared" si="36"/>
        <v>7276</v>
      </c>
      <c r="AA347" s="246">
        <f t="shared" si="32"/>
        <v>27600</v>
      </c>
      <c r="AB347" s="17">
        <f t="shared" si="33"/>
        <v>20324</v>
      </c>
      <c r="AC347" s="16">
        <f t="shared" si="34"/>
        <v>690</v>
      </c>
    </row>
    <row r="348" spans="23:29">
      <c r="W348" s="16">
        <v>692</v>
      </c>
      <c r="X348" s="246">
        <f t="shared" si="31"/>
        <v>2422</v>
      </c>
      <c r="Y348" s="246">
        <f t="shared" si="35"/>
        <v>6850.8</v>
      </c>
      <c r="Z348" s="17">
        <f t="shared" si="36"/>
        <v>7295.8</v>
      </c>
      <c r="AA348" s="246">
        <f t="shared" si="32"/>
        <v>27680</v>
      </c>
      <c r="AB348" s="17">
        <f t="shared" si="33"/>
        <v>20384.2</v>
      </c>
      <c r="AC348" s="16">
        <f t="shared" si="34"/>
        <v>692</v>
      </c>
    </row>
    <row r="349" spans="23:29">
      <c r="W349" s="16">
        <v>694</v>
      </c>
      <c r="X349" s="246">
        <f t="shared" si="31"/>
        <v>2429</v>
      </c>
      <c r="Y349" s="246">
        <f t="shared" si="35"/>
        <v>6870.6</v>
      </c>
      <c r="Z349" s="17">
        <f t="shared" si="36"/>
        <v>7315.6</v>
      </c>
      <c r="AA349" s="246">
        <f t="shared" si="32"/>
        <v>27760</v>
      </c>
      <c r="AB349" s="17">
        <f t="shared" si="33"/>
        <v>20444.400000000001</v>
      </c>
      <c r="AC349" s="16">
        <f t="shared" si="34"/>
        <v>694</v>
      </c>
    </row>
    <row r="350" spans="23:29">
      <c r="W350" s="16">
        <v>696</v>
      </c>
      <c r="X350" s="246">
        <f t="shared" si="31"/>
        <v>2436</v>
      </c>
      <c r="Y350" s="246">
        <f t="shared" si="35"/>
        <v>6890.4000000000005</v>
      </c>
      <c r="Z350" s="17">
        <f t="shared" si="36"/>
        <v>7335.4000000000005</v>
      </c>
      <c r="AA350" s="246">
        <f t="shared" si="32"/>
        <v>27840</v>
      </c>
      <c r="AB350" s="17">
        <f t="shared" si="33"/>
        <v>20504.599999999999</v>
      </c>
      <c r="AC350" s="16">
        <f t="shared" si="34"/>
        <v>696</v>
      </c>
    </row>
    <row r="351" spans="23:29">
      <c r="W351" s="16">
        <v>698</v>
      </c>
      <c r="X351" s="246">
        <f t="shared" si="31"/>
        <v>2443</v>
      </c>
      <c r="Y351" s="246">
        <f t="shared" si="35"/>
        <v>6910.2</v>
      </c>
      <c r="Z351" s="17">
        <f t="shared" si="36"/>
        <v>7355.2</v>
      </c>
      <c r="AA351" s="246">
        <f t="shared" si="32"/>
        <v>27920</v>
      </c>
      <c r="AB351" s="17">
        <f t="shared" si="33"/>
        <v>20564.8</v>
      </c>
      <c r="AC351" s="16">
        <f t="shared" si="34"/>
        <v>698</v>
      </c>
    </row>
    <row r="352" spans="23:29">
      <c r="W352" s="16">
        <v>700</v>
      </c>
      <c r="X352" s="246">
        <f t="shared" si="31"/>
        <v>2450</v>
      </c>
      <c r="Y352" s="246">
        <f t="shared" si="35"/>
        <v>6930</v>
      </c>
      <c r="Z352" s="17">
        <f t="shared" si="36"/>
        <v>7375</v>
      </c>
      <c r="AA352" s="246">
        <f t="shared" si="32"/>
        <v>28000</v>
      </c>
      <c r="AB352" s="17">
        <f t="shared" si="33"/>
        <v>20625</v>
      </c>
      <c r="AC352" s="16">
        <f t="shared" si="34"/>
        <v>700</v>
      </c>
    </row>
    <row r="353" spans="23:29">
      <c r="W353" s="16">
        <v>702</v>
      </c>
      <c r="X353" s="246">
        <f t="shared" si="31"/>
        <v>2457</v>
      </c>
      <c r="Y353" s="246">
        <f t="shared" si="35"/>
        <v>6949.8</v>
      </c>
      <c r="Z353" s="17">
        <f>$G$15+Y353</f>
        <v>7394.8</v>
      </c>
      <c r="AA353" s="246">
        <f t="shared" si="32"/>
        <v>28080</v>
      </c>
      <c r="AB353" s="17">
        <f t="shared" si="33"/>
        <v>20685.2</v>
      </c>
      <c r="AC353" s="16">
        <f t="shared" si="34"/>
        <v>702</v>
      </c>
    </row>
    <row r="354" spans="23:29">
      <c r="W354" s="16">
        <v>704</v>
      </c>
      <c r="X354" s="246">
        <f t="shared" si="31"/>
        <v>2464</v>
      </c>
      <c r="Y354" s="246">
        <f t="shared" si="35"/>
        <v>6969.6</v>
      </c>
      <c r="Z354" s="17">
        <f>$G$15+Y354</f>
        <v>7414.6</v>
      </c>
      <c r="AA354" s="246">
        <f t="shared" si="32"/>
        <v>28160</v>
      </c>
      <c r="AB354" s="17">
        <f t="shared" si="33"/>
        <v>20745.400000000001</v>
      </c>
      <c r="AC354" s="16">
        <f t="shared" si="34"/>
        <v>704</v>
      </c>
    </row>
    <row r="355" spans="23:29">
      <c r="W355" s="16">
        <v>706</v>
      </c>
      <c r="X355" s="246">
        <f t="shared" si="31"/>
        <v>2471</v>
      </c>
      <c r="Y355" s="246">
        <f t="shared" si="35"/>
        <v>6989.4000000000005</v>
      </c>
      <c r="Z355" s="17">
        <f t="shared" ref="Z355:Z390" si="37">$G$15+Y355</f>
        <v>7434.4000000000005</v>
      </c>
      <c r="AA355" s="246">
        <f t="shared" si="32"/>
        <v>28240</v>
      </c>
      <c r="AB355" s="17">
        <f t="shared" si="33"/>
        <v>20805.599999999999</v>
      </c>
      <c r="AC355" s="16">
        <f t="shared" si="34"/>
        <v>706</v>
      </c>
    </row>
    <row r="356" spans="23:29">
      <c r="W356" s="16">
        <v>708</v>
      </c>
      <c r="X356" s="246">
        <f t="shared" si="31"/>
        <v>2478</v>
      </c>
      <c r="Y356" s="246">
        <f t="shared" si="35"/>
        <v>7009.2</v>
      </c>
      <c r="Z356" s="17">
        <f t="shared" si="37"/>
        <v>7454.2</v>
      </c>
      <c r="AA356" s="246">
        <f t="shared" si="32"/>
        <v>28320</v>
      </c>
      <c r="AB356" s="17">
        <f t="shared" si="33"/>
        <v>20865.8</v>
      </c>
      <c r="AC356" s="16">
        <f t="shared" si="34"/>
        <v>708</v>
      </c>
    </row>
    <row r="357" spans="23:29">
      <c r="W357" s="16">
        <v>710</v>
      </c>
      <c r="X357" s="246">
        <f t="shared" si="31"/>
        <v>2485</v>
      </c>
      <c r="Y357" s="246">
        <f t="shared" si="35"/>
        <v>7029</v>
      </c>
      <c r="Z357" s="17">
        <f t="shared" si="37"/>
        <v>7474</v>
      </c>
      <c r="AA357" s="246">
        <f t="shared" si="32"/>
        <v>28400</v>
      </c>
      <c r="AB357" s="17">
        <f t="shared" si="33"/>
        <v>20926</v>
      </c>
      <c r="AC357" s="16">
        <f t="shared" si="34"/>
        <v>710</v>
      </c>
    </row>
    <row r="358" spans="23:29">
      <c r="W358" s="16">
        <v>712</v>
      </c>
      <c r="X358" s="246">
        <f t="shared" si="31"/>
        <v>2492</v>
      </c>
      <c r="Y358" s="246">
        <f t="shared" si="35"/>
        <v>7048.8</v>
      </c>
      <c r="Z358" s="17">
        <f t="shared" si="37"/>
        <v>7493.8</v>
      </c>
      <c r="AA358" s="246">
        <f t="shared" si="32"/>
        <v>28480</v>
      </c>
      <c r="AB358" s="17">
        <f t="shared" si="33"/>
        <v>20986.2</v>
      </c>
      <c r="AC358" s="16">
        <f t="shared" si="34"/>
        <v>712</v>
      </c>
    </row>
    <row r="359" spans="23:29">
      <c r="W359" s="16">
        <v>714</v>
      </c>
      <c r="X359" s="246">
        <f t="shared" si="31"/>
        <v>2499</v>
      </c>
      <c r="Y359" s="246">
        <f t="shared" si="35"/>
        <v>7068.6</v>
      </c>
      <c r="Z359" s="17">
        <f t="shared" si="37"/>
        <v>7513.6</v>
      </c>
      <c r="AA359" s="246">
        <f t="shared" si="32"/>
        <v>28560</v>
      </c>
      <c r="AB359" s="17">
        <f t="shared" si="33"/>
        <v>21046.400000000001</v>
      </c>
      <c r="AC359" s="16">
        <f t="shared" si="34"/>
        <v>714</v>
      </c>
    </row>
    <row r="360" spans="23:29">
      <c r="W360" s="16">
        <v>716</v>
      </c>
      <c r="X360" s="246">
        <f t="shared" si="31"/>
        <v>2506</v>
      </c>
      <c r="Y360" s="246">
        <f t="shared" si="35"/>
        <v>7088.4000000000005</v>
      </c>
      <c r="Z360" s="17">
        <f t="shared" si="37"/>
        <v>7533.4000000000005</v>
      </c>
      <c r="AA360" s="246">
        <f t="shared" si="32"/>
        <v>28640</v>
      </c>
      <c r="AB360" s="17">
        <f t="shared" si="33"/>
        <v>21106.6</v>
      </c>
      <c r="AC360" s="16">
        <f t="shared" si="34"/>
        <v>716</v>
      </c>
    </row>
    <row r="361" spans="23:29">
      <c r="W361" s="16">
        <v>718</v>
      </c>
      <c r="X361" s="246">
        <f t="shared" si="31"/>
        <v>2513</v>
      </c>
      <c r="Y361" s="246">
        <f t="shared" si="35"/>
        <v>7108.2</v>
      </c>
      <c r="Z361" s="17">
        <f t="shared" si="37"/>
        <v>7553.2</v>
      </c>
      <c r="AA361" s="246">
        <f t="shared" si="32"/>
        <v>28720</v>
      </c>
      <c r="AB361" s="17">
        <f t="shared" si="33"/>
        <v>21166.799999999999</v>
      </c>
      <c r="AC361" s="16">
        <f t="shared" si="34"/>
        <v>718</v>
      </c>
    </row>
    <row r="362" spans="23:29">
      <c r="W362" s="16">
        <v>720</v>
      </c>
      <c r="X362" s="246">
        <f t="shared" si="31"/>
        <v>2520</v>
      </c>
      <c r="Y362" s="246">
        <f t="shared" si="35"/>
        <v>7128</v>
      </c>
      <c r="Z362" s="17">
        <f t="shared" si="37"/>
        <v>7573</v>
      </c>
      <c r="AA362" s="246">
        <f t="shared" si="32"/>
        <v>28800</v>
      </c>
      <c r="AB362" s="17">
        <f t="shared" si="33"/>
        <v>21227</v>
      </c>
      <c r="AC362" s="16">
        <f t="shared" si="34"/>
        <v>720</v>
      </c>
    </row>
    <row r="363" spans="23:29">
      <c r="W363" s="16">
        <v>722</v>
      </c>
      <c r="X363" s="246">
        <f t="shared" si="31"/>
        <v>2527</v>
      </c>
      <c r="Y363" s="246">
        <f t="shared" si="35"/>
        <v>7147.8</v>
      </c>
      <c r="Z363" s="17">
        <f t="shared" si="37"/>
        <v>7592.8</v>
      </c>
      <c r="AA363" s="246">
        <f t="shared" si="32"/>
        <v>28880</v>
      </c>
      <c r="AB363" s="17">
        <f t="shared" si="33"/>
        <v>21287.200000000001</v>
      </c>
      <c r="AC363" s="16">
        <f t="shared" si="34"/>
        <v>722</v>
      </c>
    </row>
    <row r="364" spans="23:29">
      <c r="W364" s="16">
        <v>724</v>
      </c>
      <c r="X364" s="246">
        <f t="shared" si="31"/>
        <v>2534</v>
      </c>
      <c r="Y364" s="246">
        <f t="shared" si="35"/>
        <v>7167.6</v>
      </c>
      <c r="Z364" s="17">
        <f t="shared" si="37"/>
        <v>7612.6</v>
      </c>
      <c r="AA364" s="246">
        <f t="shared" si="32"/>
        <v>28960</v>
      </c>
      <c r="AB364" s="17">
        <f t="shared" si="33"/>
        <v>21347.4</v>
      </c>
      <c r="AC364" s="16">
        <f t="shared" si="34"/>
        <v>724</v>
      </c>
    </row>
    <row r="365" spans="23:29">
      <c r="W365" s="16">
        <v>726</v>
      </c>
      <c r="X365" s="246">
        <f t="shared" si="31"/>
        <v>2541</v>
      </c>
      <c r="Y365" s="246">
        <f t="shared" si="35"/>
        <v>7187.4000000000005</v>
      </c>
      <c r="Z365" s="17">
        <f t="shared" si="37"/>
        <v>7632.4000000000005</v>
      </c>
      <c r="AA365" s="246">
        <f t="shared" si="32"/>
        <v>29040</v>
      </c>
      <c r="AB365" s="17">
        <f t="shared" si="33"/>
        <v>21407.599999999999</v>
      </c>
      <c r="AC365" s="16">
        <f t="shared" si="34"/>
        <v>726</v>
      </c>
    </row>
    <row r="366" spans="23:29">
      <c r="W366" s="16">
        <v>728</v>
      </c>
      <c r="X366" s="246">
        <f t="shared" si="31"/>
        <v>2548</v>
      </c>
      <c r="Y366" s="246">
        <f t="shared" si="35"/>
        <v>7207.2</v>
      </c>
      <c r="Z366" s="17">
        <f t="shared" si="37"/>
        <v>7652.2</v>
      </c>
      <c r="AA366" s="246">
        <f t="shared" si="32"/>
        <v>29120</v>
      </c>
      <c r="AB366" s="17">
        <f t="shared" si="33"/>
        <v>21467.8</v>
      </c>
      <c r="AC366" s="16">
        <f t="shared" si="34"/>
        <v>728</v>
      </c>
    </row>
    <row r="367" spans="23:29">
      <c r="W367" s="16">
        <v>730</v>
      </c>
      <c r="X367" s="246">
        <f t="shared" si="31"/>
        <v>2555</v>
      </c>
      <c r="Y367" s="246">
        <f t="shared" si="35"/>
        <v>7227</v>
      </c>
      <c r="Z367" s="17">
        <f t="shared" si="37"/>
        <v>7672</v>
      </c>
      <c r="AA367" s="246">
        <f t="shared" si="32"/>
        <v>29200</v>
      </c>
      <c r="AB367" s="17">
        <f t="shared" si="33"/>
        <v>21528</v>
      </c>
      <c r="AC367" s="16">
        <f t="shared" si="34"/>
        <v>730</v>
      </c>
    </row>
    <row r="368" spans="23:29">
      <c r="W368" s="16">
        <v>732</v>
      </c>
      <c r="X368" s="246">
        <f t="shared" si="31"/>
        <v>2562</v>
      </c>
      <c r="Y368" s="246">
        <f t="shared" si="35"/>
        <v>7246.8</v>
      </c>
      <c r="Z368" s="17">
        <f t="shared" si="37"/>
        <v>7691.8</v>
      </c>
      <c r="AA368" s="246">
        <f t="shared" si="32"/>
        <v>29280</v>
      </c>
      <c r="AB368" s="17">
        <f t="shared" si="33"/>
        <v>21588.2</v>
      </c>
      <c r="AC368" s="16">
        <f t="shared" si="34"/>
        <v>732</v>
      </c>
    </row>
    <row r="369" spans="23:29">
      <c r="W369" s="16">
        <v>734</v>
      </c>
      <c r="X369" s="246">
        <f t="shared" si="31"/>
        <v>2569</v>
      </c>
      <c r="Y369" s="246">
        <f t="shared" si="35"/>
        <v>7266.6</v>
      </c>
      <c r="Z369" s="17">
        <f t="shared" si="37"/>
        <v>7711.6</v>
      </c>
      <c r="AA369" s="246">
        <f t="shared" si="32"/>
        <v>29360</v>
      </c>
      <c r="AB369" s="17">
        <f t="shared" si="33"/>
        <v>21648.400000000001</v>
      </c>
      <c r="AC369" s="16">
        <f t="shared" si="34"/>
        <v>734</v>
      </c>
    </row>
    <row r="370" spans="23:29">
      <c r="W370" s="16">
        <v>736</v>
      </c>
      <c r="X370" s="246">
        <f t="shared" si="31"/>
        <v>2576</v>
      </c>
      <c r="Y370" s="246">
        <f t="shared" si="35"/>
        <v>7286.4000000000005</v>
      </c>
      <c r="Z370" s="17">
        <f t="shared" si="37"/>
        <v>7731.4000000000005</v>
      </c>
      <c r="AA370" s="246">
        <f t="shared" si="32"/>
        <v>29440</v>
      </c>
      <c r="AB370" s="17">
        <f t="shared" si="33"/>
        <v>21708.6</v>
      </c>
      <c r="AC370" s="16">
        <f t="shared" si="34"/>
        <v>736</v>
      </c>
    </row>
    <row r="371" spans="23:29">
      <c r="W371" s="16">
        <v>738</v>
      </c>
      <c r="X371" s="246">
        <f t="shared" si="31"/>
        <v>2583</v>
      </c>
      <c r="Y371" s="246">
        <f t="shared" si="35"/>
        <v>7306.2</v>
      </c>
      <c r="Z371" s="17">
        <f t="shared" si="37"/>
        <v>7751.2</v>
      </c>
      <c r="AA371" s="246">
        <f t="shared" si="32"/>
        <v>29520</v>
      </c>
      <c r="AB371" s="17">
        <f t="shared" si="33"/>
        <v>21768.799999999999</v>
      </c>
      <c r="AC371" s="16">
        <f t="shared" si="34"/>
        <v>738</v>
      </c>
    </row>
    <row r="372" spans="23:29">
      <c r="W372" s="16">
        <v>740</v>
      </c>
      <c r="X372" s="246">
        <f t="shared" si="31"/>
        <v>2590</v>
      </c>
      <c r="Y372" s="246">
        <f t="shared" si="35"/>
        <v>7326</v>
      </c>
      <c r="Z372" s="17">
        <f t="shared" si="37"/>
        <v>7771</v>
      </c>
      <c r="AA372" s="246">
        <f t="shared" si="32"/>
        <v>29600</v>
      </c>
      <c r="AB372" s="17">
        <f t="shared" si="33"/>
        <v>21829</v>
      </c>
      <c r="AC372" s="16">
        <f t="shared" si="34"/>
        <v>740</v>
      </c>
    </row>
    <row r="373" spans="23:29">
      <c r="W373" s="16">
        <v>742</v>
      </c>
      <c r="X373" s="246">
        <f t="shared" si="31"/>
        <v>2597</v>
      </c>
      <c r="Y373" s="246">
        <f t="shared" si="35"/>
        <v>7345.8</v>
      </c>
      <c r="Z373" s="17">
        <f t="shared" si="37"/>
        <v>7790.8</v>
      </c>
      <c r="AA373" s="246">
        <f t="shared" si="32"/>
        <v>29680</v>
      </c>
      <c r="AB373" s="17">
        <f t="shared" si="33"/>
        <v>21889.200000000001</v>
      </c>
      <c r="AC373" s="16">
        <f t="shared" si="34"/>
        <v>742</v>
      </c>
    </row>
    <row r="374" spans="23:29">
      <c r="W374" s="16">
        <v>744</v>
      </c>
      <c r="X374" s="246">
        <f t="shared" si="31"/>
        <v>2604</v>
      </c>
      <c r="Y374" s="246">
        <f t="shared" si="35"/>
        <v>7365.6</v>
      </c>
      <c r="Z374" s="17">
        <f t="shared" si="37"/>
        <v>7810.6</v>
      </c>
      <c r="AA374" s="246">
        <f t="shared" si="32"/>
        <v>29760</v>
      </c>
      <c r="AB374" s="17">
        <f t="shared" si="33"/>
        <v>21949.4</v>
      </c>
      <c r="AC374" s="16">
        <f t="shared" si="34"/>
        <v>744</v>
      </c>
    </row>
    <row r="375" spans="23:29">
      <c r="W375" s="16">
        <v>746</v>
      </c>
      <c r="X375" s="246">
        <f t="shared" si="31"/>
        <v>2611</v>
      </c>
      <c r="Y375" s="246">
        <f t="shared" si="35"/>
        <v>7385.4000000000005</v>
      </c>
      <c r="Z375" s="17">
        <f t="shared" si="37"/>
        <v>7830.4000000000005</v>
      </c>
      <c r="AA375" s="246">
        <f t="shared" si="32"/>
        <v>29840</v>
      </c>
      <c r="AB375" s="17">
        <f t="shared" si="33"/>
        <v>22009.599999999999</v>
      </c>
      <c r="AC375" s="16">
        <f t="shared" si="34"/>
        <v>746</v>
      </c>
    </row>
    <row r="376" spans="23:29">
      <c r="W376" s="16">
        <v>748</v>
      </c>
      <c r="X376" s="246">
        <f t="shared" si="31"/>
        <v>2618</v>
      </c>
      <c r="Y376" s="246">
        <f t="shared" si="35"/>
        <v>7405.2</v>
      </c>
      <c r="Z376" s="17">
        <f t="shared" si="37"/>
        <v>7850.2</v>
      </c>
      <c r="AA376" s="246">
        <f t="shared" si="32"/>
        <v>29920</v>
      </c>
      <c r="AB376" s="17">
        <f t="shared" si="33"/>
        <v>22069.8</v>
      </c>
      <c r="AC376" s="16">
        <f t="shared" si="34"/>
        <v>748</v>
      </c>
    </row>
    <row r="377" spans="23:29">
      <c r="W377" s="16">
        <v>750</v>
      </c>
      <c r="X377" s="246">
        <f t="shared" si="31"/>
        <v>2625</v>
      </c>
      <c r="Y377" s="246">
        <f t="shared" si="35"/>
        <v>7425</v>
      </c>
      <c r="Z377" s="17">
        <f t="shared" si="37"/>
        <v>7870</v>
      </c>
      <c r="AA377" s="246">
        <f t="shared" si="32"/>
        <v>30000</v>
      </c>
      <c r="AB377" s="17">
        <f t="shared" si="33"/>
        <v>22130</v>
      </c>
      <c r="AC377" s="16">
        <f t="shared" si="34"/>
        <v>750</v>
      </c>
    </row>
    <row r="378" spans="23:29">
      <c r="W378" s="16">
        <v>752</v>
      </c>
      <c r="X378" s="246">
        <f t="shared" si="31"/>
        <v>2632</v>
      </c>
      <c r="Y378" s="246">
        <f t="shared" si="35"/>
        <v>7444.8</v>
      </c>
      <c r="Z378" s="17">
        <f t="shared" si="37"/>
        <v>7889.8</v>
      </c>
      <c r="AA378" s="246">
        <f t="shared" si="32"/>
        <v>30080</v>
      </c>
      <c r="AB378" s="17">
        <f t="shared" si="33"/>
        <v>22190.2</v>
      </c>
      <c r="AC378" s="16">
        <f t="shared" si="34"/>
        <v>752</v>
      </c>
    </row>
    <row r="379" spans="23:29">
      <c r="W379" s="16">
        <v>754</v>
      </c>
      <c r="X379" s="246">
        <f t="shared" si="31"/>
        <v>2639</v>
      </c>
      <c r="Y379" s="246">
        <f t="shared" si="35"/>
        <v>7464.6</v>
      </c>
      <c r="Z379" s="17">
        <f t="shared" si="37"/>
        <v>7909.6</v>
      </c>
      <c r="AA379" s="246">
        <f t="shared" si="32"/>
        <v>30160</v>
      </c>
      <c r="AB379" s="17">
        <f t="shared" si="33"/>
        <v>22250.400000000001</v>
      </c>
      <c r="AC379" s="16">
        <f t="shared" si="34"/>
        <v>754</v>
      </c>
    </row>
    <row r="380" spans="23:29">
      <c r="W380" s="16">
        <v>756</v>
      </c>
      <c r="X380" s="246">
        <f t="shared" si="31"/>
        <v>2646</v>
      </c>
      <c r="Y380" s="246">
        <f t="shared" si="35"/>
        <v>7484.4000000000005</v>
      </c>
      <c r="Z380" s="17">
        <f t="shared" si="37"/>
        <v>7929.4000000000005</v>
      </c>
      <c r="AA380" s="246">
        <f t="shared" si="32"/>
        <v>30240</v>
      </c>
      <c r="AB380" s="17">
        <f t="shared" si="33"/>
        <v>22310.6</v>
      </c>
      <c r="AC380" s="16">
        <f t="shared" si="34"/>
        <v>756</v>
      </c>
    </row>
    <row r="381" spans="23:29">
      <c r="W381" s="16">
        <v>758</v>
      </c>
      <c r="X381" s="246">
        <f t="shared" si="31"/>
        <v>2653</v>
      </c>
      <c r="Y381" s="246">
        <f t="shared" si="35"/>
        <v>7504.2</v>
      </c>
      <c r="Z381" s="17">
        <f t="shared" si="37"/>
        <v>7949.2</v>
      </c>
      <c r="AA381" s="246">
        <f t="shared" si="32"/>
        <v>30320</v>
      </c>
      <c r="AB381" s="17">
        <f t="shared" si="33"/>
        <v>22370.799999999999</v>
      </c>
      <c r="AC381" s="16">
        <f t="shared" si="34"/>
        <v>758</v>
      </c>
    </row>
    <row r="382" spans="23:29">
      <c r="W382" s="16">
        <v>760</v>
      </c>
      <c r="X382" s="246">
        <f t="shared" si="31"/>
        <v>2660</v>
      </c>
      <c r="Y382" s="246">
        <f t="shared" si="35"/>
        <v>7524</v>
      </c>
      <c r="Z382" s="17">
        <f t="shared" si="37"/>
        <v>7969</v>
      </c>
      <c r="AA382" s="246">
        <f t="shared" si="32"/>
        <v>30400</v>
      </c>
      <c r="AB382" s="17">
        <f t="shared" si="33"/>
        <v>22431</v>
      </c>
      <c r="AC382" s="16">
        <f t="shared" si="34"/>
        <v>760</v>
      </c>
    </row>
    <row r="383" spans="23:29">
      <c r="W383" s="16">
        <v>762</v>
      </c>
      <c r="X383" s="246">
        <f t="shared" si="31"/>
        <v>2667</v>
      </c>
      <c r="Y383" s="246">
        <f t="shared" si="35"/>
        <v>7543.8</v>
      </c>
      <c r="Z383" s="17">
        <f t="shared" si="37"/>
        <v>7988.8</v>
      </c>
      <c r="AA383" s="246">
        <f t="shared" si="32"/>
        <v>30480</v>
      </c>
      <c r="AB383" s="17">
        <f t="shared" si="33"/>
        <v>22491.200000000001</v>
      </c>
      <c r="AC383" s="16">
        <f t="shared" si="34"/>
        <v>762</v>
      </c>
    </row>
    <row r="384" spans="23:29">
      <c r="W384" s="16">
        <v>764</v>
      </c>
      <c r="X384" s="246">
        <f t="shared" si="31"/>
        <v>2674</v>
      </c>
      <c r="Y384" s="246">
        <f t="shared" si="35"/>
        <v>7563.6</v>
      </c>
      <c r="Z384" s="17">
        <f t="shared" si="37"/>
        <v>8008.6</v>
      </c>
      <c r="AA384" s="246">
        <f t="shared" si="32"/>
        <v>30560</v>
      </c>
      <c r="AB384" s="17">
        <f t="shared" si="33"/>
        <v>22551.4</v>
      </c>
      <c r="AC384" s="16">
        <f t="shared" si="34"/>
        <v>764</v>
      </c>
    </row>
    <row r="385" spans="23:29">
      <c r="W385" s="16">
        <v>766</v>
      </c>
      <c r="X385" s="246">
        <f t="shared" si="31"/>
        <v>2681</v>
      </c>
      <c r="Y385" s="246">
        <f t="shared" si="35"/>
        <v>7583.4000000000005</v>
      </c>
      <c r="Z385" s="17">
        <f t="shared" si="37"/>
        <v>8028.4000000000005</v>
      </c>
      <c r="AA385" s="246">
        <f t="shared" si="32"/>
        <v>30640</v>
      </c>
      <c r="AB385" s="17">
        <f t="shared" si="33"/>
        <v>22611.599999999999</v>
      </c>
      <c r="AC385" s="16">
        <f t="shared" si="34"/>
        <v>766</v>
      </c>
    </row>
    <row r="386" spans="23:29">
      <c r="W386" s="16">
        <v>768</v>
      </c>
      <c r="X386" s="246">
        <f t="shared" ref="X386:X449" si="38">W386*$E$26</f>
        <v>2688</v>
      </c>
      <c r="Y386" s="246">
        <f t="shared" si="35"/>
        <v>7603.2000000000007</v>
      </c>
      <c r="Z386" s="17">
        <f t="shared" si="37"/>
        <v>8048.2000000000007</v>
      </c>
      <c r="AA386" s="246">
        <f t="shared" ref="AA386:AA449" si="39">W386*$E$31</f>
        <v>30720</v>
      </c>
      <c r="AB386" s="17">
        <f t="shared" ref="AB386:AB449" si="40">AA386-Z386</f>
        <v>22671.8</v>
      </c>
      <c r="AC386" s="16">
        <f t="shared" ref="AC386:AC449" si="41">IF(AB386&gt;0,W386)</f>
        <v>768</v>
      </c>
    </row>
    <row r="387" spans="23:29">
      <c r="W387" s="16">
        <v>770</v>
      </c>
      <c r="X387" s="246">
        <f t="shared" si="38"/>
        <v>2695</v>
      </c>
      <c r="Y387" s="246">
        <f t="shared" ref="Y387:Y450" si="42">W387*SUM($E$32:$E$34)</f>
        <v>7623</v>
      </c>
      <c r="Z387" s="17">
        <f t="shared" si="37"/>
        <v>8068</v>
      </c>
      <c r="AA387" s="246">
        <f t="shared" si="39"/>
        <v>30800</v>
      </c>
      <c r="AB387" s="17">
        <f t="shared" si="40"/>
        <v>22732</v>
      </c>
      <c r="AC387" s="16">
        <f t="shared" si="41"/>
        <v>770</v>
      </c>
    </row>
    <row r="388" spans="23:29">
      <c r="W388" s="16">
        <v>772</v>
      </c>
      <c r="X388" s="246">
        <f t="shared" si="38"/>
        <v>2702</v>
      </c>
      <c r="Y388" s="246">
        <f t="shared" si="42"/>
        <v>7642.8</v>
      </c>
      <c r="Z388" s="17">
        <f t="shared" si="37"/>
        <v>8087.8</v>
      </c>
      <c r="AA388" s="246">
        <f t="shared" si="39"/>
        <v>30880</v>
      </c>
      <c r="AB388" s="17">
        <f t="shared" si="40"/>
        <v>22792.2</v>
      </c>
      <c r="AC388" s="16">
        <f t="shared" si="41"/>
        <v>772</v>
      </c>
    </row>
    <row r="389" spans="23:29">
      <c r="W389" s="16">
        <v>774</v>
      </c>
      <c r="X389" s="246">
        <f t="shared" si="38"/>
        <v>2709</v>
      </c>
      <c r="Y389" s="246">
        <f t="shared" si="42"/>
        <v>7662.6</v>
      </c>
      <c r="Z389" s="17">
        <f t="shared" si="37"/>
        <v>8107.6</v>
      </c>
      <c r="AA389" s="246">
        <f t="shared" si="39"/>
        <v>30960</v>
      </c>
      <c r="AB389" s="17">
        <f t="shared" si="40"/>
        <v>22852.400000000001</v>
      </c>
      <c r="AC389" s="16">
        <f t="shared" si="41"/>
        <v>774</v>
      </c>
    </row>
    <row r="390" spans="23:29">
      <c r="W390" s="16">
        <v>776</v>
      </c>
      <c r="X390" s="246">
        <f t="shared" si="38"/>
        <v>2716</v>
      </c>
      <c r="Y390" s="246">
        <f t="shared" si="42"/>
        <v>7682.4000000000005</v>
      </c>
      <c r="Z390" s="17">
        <f t="shared" si="37"/>
        <v>8127.4000000000005</v>
      </c>
      <c r="AA390" s="246">
        <f t="shared" si="39"/>
        <v>31040</v>
      </c>
      <c r="AB390" s="17">
        <f t="shared" si="40"/>
        <v>22912.6</v>
      </c>
      <c r="AC390" s="16">
        <f t="shared" si="41"/>
        <v>776</v>
      </c>
    </row>
    <row r="391" spans="23:29">
      <c r="W391" s="16">
        <v>778</v>
      </c>
      <c r="X391" s="246">
        <f t="shared" si="38"/>
        <v>2723</v>
      </c>
      <c r="Y391" s="246">
        <f t="shared" si="42"/>
        <v>7702.2000000000007</v>
      </c>
      <c r="Z391" s="17">
        <f>$G$15+Y391</f>
        <v>8147.2000000000007</v>
      </c>
      <c r="AA391" s="246">
        <f t="shared" si="39"/>
        <v>31120</v>
      </c>
      <c r="AB391" s="17">
        <f t="shared" si="40"/>
        <v>22972.799999999999</v>
      </c>
      <c r="AC391" s="16">
        <f t="shared" si="41"/>
        <v>778</v>
      </c>
    </row>
    <row r="392" spans="23:29">
      <c r="W392" s="16">
        <v>780</v>
      </c>
      <c r="X392" s="246">
        <f t="shared" si="38"/>
        <v>2730</v>
      </c>
      <c r="Y392" s="246">
        <f t="shared" si="42"/>
        <v>7722</v>
      </c>
      <c r="Z392" s="17">
        <f>$G$15+Y392</f>
        <v>8167</v>
      </c>
      <c r="AA392" s="246">
        <f t="shared" si="39"/>
        <v>31200</v>
      </c>
      <c r="AB392" s="17">
        <f t="shared" si="40"/>
        <v>23033</v>
      </c>
      <c r="AC392" s="16">
        <f t="shared" si="41"/>
        <v>780</v>
      </c>
    </row>
    <row r="393" spans="23:29">
      <c r="W393" s="16">
        <v>782</v>
      </c>
      <c r="X393" s="246">
        <f t="shared" si="38"/>
        <v>2737</v>
      </c>
      <c r="Y393" s="246">
        <f t="shared" si="42"/>
        <v>7741.8</v>
      </c>
      <c r="Z393" s="17">
        <f t="shared" ref="Z393:Z456" si="43">$G$15+Y393</f>
        <v>8186.8</v>
      </c>
      <c r="AA393" s="246">
        <f t="shared" si="39"/>
        <v>31280</v>
      </c>
      <c r="AB393" s="17">
        <f t="shared" si="40"/>
        <v>23093.200000000001</v>
      </c>
      <c r="AC393" s="16">
        <f t="shared" si="41"/>
        <v>782</v>
      </c>
    </row>
    <row r="394" spans="23:29">
      <c r="W394" s="16">
        <v>784</v>
      </c>
      <c r="X394" s="246">
        <f t="shared" si="38"/>
        <v>2744</v>
      </c>
      <c r="Y394" s="246">
        <f t="shared" si="42"/>
        <v>7761.6</v>
      </c>
      <c r="Z394" s="17">
        <f t="shared" si="43"/>
        <v>8206.6</v>
      </c>
      <c r="AA394" s="246">
        <f t="shared" si="39"/>
        <v>31360</v>
      </c>
      <c r="AB394" s="17">
        <f t="shared" si="40"/>
        <v>23153.4</v>
      </c>
      <c r="AC394" s="16">
        <f t="shared" si="41"/>
        <v>784</v>
      </c>
    </row>
    <row r="395" spans="23:29">
      <c r="W395" s="16">
        <v>786</v>
      </c>
      <c r="X395" s="246">
        <f t="shared" si="38"/>
        <v>2751</v>
      </c>
      <c r="Y395" s="246">
        <f t="shared" si="42"/>
        <v>7781.4000000000005</v>
      </c>
      <c r="Z395" s="17">
        <f t="shared" si="43"/>
        <v>8226.4000000000015</v>
      </c>
      <c r="AA395" s="246">
        <f t="shared" si="39"/>
        <v>31440</v>
      </c>
      <c r="AB395" s="17">
        <f t="shared" si="40"/>
        <v>23213.599999999999</v>
      </c>
      <c r="AC395" s="16">
        <f t="shared" si="41"/>
        <v>786</v>
      </c>
    </row>
    <row r="396" spans="23:29">
      <c r="W396" s="16">
        <v>788</v>
      </c>
      <c r="X396" s="246">
        <f t="shared" si="38"/>
        <v>2758</v>
      </c>
      <c r="Y396" s="246">
        <f t="shared" si="42"/>
        <v>7801.2000000000007</v>
      </c>
      <c r="Z396" s="17">
        <f t="shared" si="43"/>
        <v>8246.2000000000007</v>
      </c>
      <c r="AA396" s="246">
        <f t="shared" si="39"/>
        <v>31520</v>
      </c>
      <c r="AB396" s="17">
        <f t="shared" si="40"/>
        <v>23273.8</v>
      </c>
      <c r="AC396" s="16">
        <f t="shared" si="41"/>
        <v>788</v>
      </c>
    </row>
    <row r="397" spans="23:29">
      <c r="W397" s="16">
        <v>790</v>
      </c>
      <c r="X397" s="246">
        <f t="shared" si="38"/>
        <v>2765</v>
      </c>
      <c r="Y397" s="246">
        <f t="shared" si="42"/>
        <v>7821</v>
      </c>
      <c r="Z397" s="17">
        <f t="shared" si="43"/>
        <v>8266</v>
      </c>
      <c r="AA397" s="246">
        <f t="shared" si="39"/>
        <v>31600</v>
      </c>
      <c r="AB397" s="17">
        <f t="shared" si="40"/>
        <v>23334</v>
      </c>
      <c r="AC397" s="16">
        <f t="shared" si="41"/>
        <v>790</v>
      </c>
    </row>
    <row r="398" spans="23:29">
      <c r="W398" s="16">
        <v>792</v>
      </c>
      <c r="X398" s="246">
        <f t="shared" si="38"/>
        <v>2772</v>
      </c>
      <c r="Y398" s="246">
        <f t="shared" si="42"/>
        <v>7840.8</v>
      </c>
      <c r="Z398" s="17">
        <f t="shared" si="43"/>
        <v>8285.7999999999993</v>
      </c>
      <c r="AA398" s="246">
        <f t="shared" si="39"/>
        <v>31680</v>
      </c>
      <c r="AB398" s="17">
        <f t="shared" si="40"/>
        <v>23394.2</v>
      </c>
      <c r="AC398" s="16">
        <f t="shared" si="41"/>
        <v>792</v>
      </c>
    </row>
    <row r="399" spans="23:29">
      <c r="W399" s="16">
        <v>794</v>
      </c>
      <c r="X399" s="246">
        <f t="shared" si="38"/>
        <v>2779</v>
      </c>
      <c r="Y399" s="246">
        <f t="shared" si="42"/>
        <v>7860.6</v>
      </c>
      <c r="Z399" s="17">
        <f t="shared" si="43"/>
        <v>8305.6</v>
      </c>
      <c r="AA399" s="246">
        <f t="shared" si="39"/>
        <v>31760</v>
      </c>
      <c r="AB399" s="17">
        <f t="shared" si="40"/>
        <v>23454.400000000001</v>
      </c>
      <c r="AC399" s="16">
        <f t="shared" si="41"/>
        <v>794</v>
      </c>
    </row>
    <row r="400" spans="23:29">
      <c r="W400" s="16">
        <v>796</v>
      </c>
      <c r="X400" s="246">
        <f t="shared" si="38"/>
        <v>2786</v>
      </c>
      <c r="Y400" s="246">
        <f t="shared" si="42"/>
        <v>7880.4000000000005</v>
      </c>
      <c r="Z400" s="17">
        <f t="shared" si="43"/>
        <v>8325.4000000000015</v>
      </c>
      <c r="AA400" s="246">
        <f t="shared" si="39"/>
        <v>31840</v>
      </c>
      <c r="AB400" s="17">
        <f t="shared" si="40"/>
        <v>23514.6</v>
      </c>
      <c r="AC400" s="16">
        <f t="shared" si="41"/>
        <v>796</v>
      </c>
    </row>
    <row r="401" spans="23:29">
      <c r="W401" s="16">
        <v>798</v>
      </c>
      <c r="X401" s="246">
        <f t="shared" si="38"/>
        <v>2793</v>
      </c>
      <c r="Y401" s="246">
        <f t="shared" si="42"/>
        <v>7900.2000000000007</v>
      </c>
      <c r="Z401" s="17">
        <f t="shared" si="43"/>
        <v>8345.2000000000007</v>
      </c>
      <c r="AA401" s="246">
        <f t="shared" si="39"/>
        <v>31920</v>
      </c>
      <c r="AB401" s="17">
        <f t="shared" si="40"/>
        <v>23574.799999999999</v>
      </c>
      <c r="AC401" s="16">
        <f t="shared" si="41"/>
        <v>798</v>
      </c>
    </row>
    <row r="402" spans="23:29">
      <c r="W402" s="16">
        <v>800</v>
      </c>
      <c r="X402" s="246">
        <f t="shared" si="38"/>
        <v>2800</v>
      </c>
      <c r="Y402" s="246">
        <f t="shared" si="42"/>
        <v>7920</v>
      </c>
      <c r="Z402" s="17">
        <f t="shared" si="43"/>
        <v>8365</v>
      </c>
      <c r="AA402" s="246">
        <f t="shared" si="39"/>
        <v>32000</v>
      </c>
      <c r="AB402" s="17">
        <f t="shared" si="40"/>
        <v>23635</v>
      </c>
      <c r="AC402" s="16">
        <f t="shared" si="41"/>
        <v>800</v>
      </c>
    </row>
    <row r="403" spans="23:29">
      <c r="W403" s="16">
        <v>802</v>
      </c>
      <c r="X403" s="246">
        <f t="shared" si="38"/>
        <v>2807</v>
      </c>
      <c r="Y403" s="246">
        <f t="shared" si="42"/>
        <v>7939.8</v>
      </c>
      <c r="Z403" s="17">
        <f t="shared" si="43"/>
        <v>8384.7999999999993</v>
      </c>
      <c r="AA403" s="246">
        <f t="shared" si="39"/>
        <v>32080</v>
      </c>
      <c r="AB403" s="17">
        <f t="shared" si="40"/>
        <v>23695.200000000001</v>
      </c>
      <c r="AC403" s="16">
        <f t="shared" si="41"/>
        <v>802</v>
      </c>
    </row>
    <row r="404" spans="23:29">
      <c r="W404" s="16">
        <v>804</v>
      </c>
      <c r="X404" s="246">
        <f t="shared" si="38"/>
        <v>2814</v>
      </c>
      <c r="Y404" s="246">
        <f t="shared" si="42"/>
        <v>7959.6</v>
      </c>
      <c r="Z404" s="17">
        <f t="shared" si="43"/>
        <v>8404.6</v>
      </c>
      <c r="AA404" s="246">
        <f t="shared" si="39"/>
        <v>32160</v>
      </c>
      <c r="AB404" s="17">
        <f t="shared" si="40"/>
        <v>23755.4</v>
      </c>
      <c r="AC404" s="16">
        <f t="shared" si="41"/>
        <v>804</v>
      </c>
    </row>
    <row r="405" spans="23:29">
      <c r="W405" s="16">
        <v>806</v>
      </c>
      <c r="X405" s="246">
        <f t="shared" si="38"/>
        <v>2821</v>
      </c>
      <c r="Y405" s="246">
        <f t="shared" si="42"/>
        <v>7979.4000000000005</v>
      </c>
      <c r="Z405" s="17">
        <f t="shared" si="43"/>
        <v>8424.4000000000015</v>
      </c>
      <c r="AA405" s="246">
        <f t="shared" si="39"/>
        <v>32240</v>
      </c>
      <c r="AB405" s="17">
        <f t="shared" si="40"/>
        <v>23815.599999999999</v>
      </c>
      <c r="AC405" s="16">
        <f t="shared" si="41"/>
        <v>806</v>
      </c>
    </row>
    <row r="406" spans="23:29">
      <c r="W406" s="16">
        <v>808</v>
      </c>
      <c r="X406" s="246">
        <f t="shared" si="38"/>
        <v>2828</v>
      </c>
      <c r="Y406" s="246">
        <f t="shared" si="42"/>
        <v>7999.2000000000007</v>
      </c>
      <c r="Z406" s="17">
        <f t="shared" si="43"/>
        <v>8444.2000000000007</v>
      </c>
      <c r="AA406" s="246">
        <f t="shared" si="39"/>
        <v>32320</v>
      </c>
      <c r="AB406" s="17">
        <f t="shared" si="40"/>
        <v>23875.8</v>
      </c>
      <c r="AC406" s="16">
        <f t="shared" si="41"/>
        <v>808</v>
      </c>
    </row>
    <row r="407" spans="23:29">
      <c r="W407" s="16">
        <v>810</v>
      </c>
      <c r="X407" s="246">
        <f t="shared" si="38"/>
        <v>2835</v>
      </c>
      <c r="Y407" s="246">
        <f t="shared" si="42"/>
        <v>8019</v>
      </c>
      <c r="Z407" s="17">
        <f t="shared" si="43"/>
        <v>8464</v>
      </c>
      <c r="AA407" s="246">
        <f t="shared" si="39"/>
        <v>32400</v>
      </c>
      <c r="AB407" s="17">
        <f t="shared" si="40"/>
        <v>23936</v>
      </c>
      <c r="AC407" s="16">
        <f t="shared" si="41"/>
        <v>810</v>
      </c>
    </row>
    <row r="408" spans="23:29">
      <c r="W408" s="16">
        <v>812</v>
      </c>
      <c r="X408" s="246">
        <f t="shared" si="38"/>
        <v>2842</v>
      </c>
      <c r="Y408" s="246">
        <f t="shared" si="42"/>
        <v>8038.8</v>
      </c>
      <c r="Z408" s="17">
        <f t="shared" si="43"/>
        <v>8483.7999999999993</v>
      </c>
      <c r="AA408" s="246">
        <f t="shared" si="39"/>
        <v>32480</v>
      </c>
      <c r="AB408" s="17">
        <f t="shared" si="40"/>
        <v>23996.2</v>
      </c>
      <c r="AC408" s="16">
        <f t="shared" si="41"/>
        <v>812</v>
      </c>
    </row>
    <row r="409" spans="23:29">
      <c r="W409" s="16">
        <v>814</v>
      </c>
      <c r="X409" s="246">
        <f t="shared" si="38"/>
        <v>2849</v>
      </c>
      <c r="Y409" s="246">
        <f t="shared" si="42"/>
        <v>8058.6</v>
      </c>
      <c r="Z409" s="17">
        <f t="shared" si="43"/>
        <v>8503.6</v>
      </c>
      <c r="AA409" s="246">
        <f t="shared" si="39"/>
        <v>32560</v>
      </c>
      <c r="AB409" s="17">
        <f t="shared" si="40"/>
        <v>24056.400000000001</v>
      </c>
      <c r="AC409" s="16">
        <f t="shared" si="41"/>
        <v>814</v>
      </c>
    </row>
    <row r="410" spans="23:29">
      <c r="W410" s="16">
        <v>816</v>
      </c>
      <c r="X410" s="246">
        <f t="shared" si="38"/>
        <v>2856</v>
      </c>
      <c r="Y410" s="246">
        <f t="shared" si="42"/>
        <v>8078.4000000000005</v>
      </c>
      <c r="Z410" s="17">
        <f t="shared" si="43"/>
        <v>8523.4000000000015</v>
      </c>
      <c r="AA410" s="246">
        <f t="shared" si="39"/>
        <v>32640</v>
      </c>
      <c r="AB410" s="17">
        <f t="shared" si="40"/>
        <v>24116.6</v>
      </c>
      <c r="AC410" s="16">
        <f t="shared" si="41"/>
        <v>816</v>
      </c>
    </row>
    <row r="411" spans="23:29">
      <c r="W411" s="16">
        <v>818</v>
      </c>
      <c r="X411" s="246">
        <f t="shared" si="38"/>
        <v>2863</v>
      </c>
      <c r="Y411" s="246">
        <f t="shared" si="42"/>
        <v>8098.2000000000007</v>
      </c>
      <c r="Z411" s="17">
        <f t="shared" si="43"/>
        <v>8543.2000000000007</v>
      </c>
      <c r="AA411" s="246">
        <f t="shared" si="39"/>
        <v>32720</v>
      </c>
      <c r="AB411" s="17">
        <f t="shared" si="40"/>
        <v>24176.799999999999</v>
      </c>
      <c r="AC411" s="16">
        <f t="shared" si="41"/>
        <v>818</v>
      </c>
    </row>
    <row r="412" spans="23:29">
      <c r="W412" s="16">
        <v>820</v>
      </c>
      <c r="X412" s="246">
        <f t="shared" si="38"/>
        <v>2870</v>
      </c>
      <c r="Y412" s="246">
        <f t="shared" si="42"/>
        <v>8118</v>
      </c>
      <c r="Z412" s="17">
        <f t="shared" si="43"/>
        <v>8563</v>
      </c>
      <c r="AA412" s="246">
        <f t="shared" si="39"/>
        <v>32800</v>
      </c>
      <c r="AB412" s="17">
        <f t="shared" si="40"/>
        <v>24237</v>
      </c>
      <c r="AC412" s="16">
        <f t="shared" si="41"/>
        <v>820</v>
      </c>
    </row>
    <row r="413" spans="23:29">
      <c r="W413" s="16">
        <v>822</v>
      </c>
      <c r="X413" s="246">
        <f t="shared" si="38"/>
        <v>2877</v>
      </c>
      <c r="Y413" s="246">
        <f t="shared" si="42"/>
        <v>8137.8</v>
      </c>
      <c r="Z413" s="17">
        <f t="shared" si="43"/>
        <v>8582.7999999999993</v>
      </c>
      <c r="AA413" s="246">
        <f t="shared" si="39"/>
        <v>32880</v>
      </c>
      <c r="AB413" s="17">
        <f t="shared" si="40"/>
        <v>24297.200000000001</v>
      </c>
      <c r="AC413" s="16">
        <f t="shared" si="41"/>
        <v>822</v>
      </c>
    </row>
    <row r="414" spans="23:29">
      <c r="W414" s="16">
        <v>824</v>
      </c>
      <c r="X414" s="246">
        <f t="shared" si="38"/>
        <v>2884</v>
      </c>
      <c r="Y414" s="246">
        <f t="shared" si="42"/>
        <v>8157.6</v>
      </c>
      <c r="Z414" s="17">
        <f t="shared" si="43"/>
        <v>8602.6</v>
      </c>
      <c r="AA414" s="246">
        <f t="shared" si="39"/>
        <v>32960</v>
      </c>
      <c r="AB414" s="17">
        <f t="shared" si="40"/>
        <v>24357.4</v>
      </c>
      <c r="AC414" s="16">
        <f t="shared" si="41"/>
        <v>824</v>
      </c>
    </row>
    <row r="415" spans="23:29">
      <c r="W415" s="16">
        <v>826</v>
      </c>
      <c r="X415" s="246">
        <f t="shared" si="38"/>
        <v>2891</v>
      </c>
      <c r="Y415" s="246">
        <f t="shared" si="42"/>
        <v>8177.4000000000005</v>
      </c>
      <c r="Z415" s="17">
        <f t="shared" si="43"/>
        <v>8622.4000000000015</v>
      </c>
      <c r="AA415" s="246">
        <f t="shared" si="39"/>
        <v>33040</v>
      </c>
      <c r="AB415" s="17">
        <f t="shared" si="40"/>
        <v>24417.599999999999</v>
      </c>
      <c r="AC415" s="16">
        <f t="shared" si="41"/>
        <v>826</v>
      </c>
    </row>
    <row r="416" spans="23:29">
      <c r="W416" s="16">
        <v>828</v>
      </c>
      <c r="X416" s="246">
        <f t="shared" si="38"/>
        <v>2898</v>
      </c>
      <c r="Y416" s="246">
        <f t="shared" si="42"/>
        <v>8197.2000000000007</v>
      </c>
      <c r="Z416" s="17">
        <f t="shared" si="43"/>
        <v>8642.2000000000007</v>
      </c>
      <c r="AA416" s="246">
        <f t="shared" si="39"/>
        <v>33120</v>
      </c>
      <c r="AB416" s="17">
        <f t="shared" si="40"/>
        <v>24477.8</v>
      </c>
      <c r="AC416" s="16">
        <f t="shared" si="41"/>
        <v>828</v>
      </c>
    </row>
    <row r="417" spans="23:29">
      <c r="W417" s="16">
        <v>830</v>
      </c>
      <c r="X417" s="246">
        <f t="shared" si="38"/>
        <v>2905</v>
      </c>
      <c r="Y417" s="246">
        <f t="shared" si="42"/>
        <v>8217</v>
      </c>
      <c r="Z417" s="17">
        <f t="shared" si="43"/>
        <v>8662</v>
      </c>
      <c r="AA417" s="246">
        <f t="shared" si="39"/>
        <v>33200</v>
      </c>
      <c r="AB417" s="17">
        <f t="shared" si="40"/>
        <v>24538</v>
      </c>
      <c r="AC417" s="16">
        <f t="shared" si="41"/>
        <v>830</v>
      </c>
    </row>
    <row r="418" spans="23:29">
      <c r="W418" s="16">
        <v>832</v>
      </c>
      <c r="X418" s="246">
        <f t="shared" si="38"/>
        <v>2912</v>
      </c>
      <c r="Y418" s="246">
        <f t="shared" si="42"/>
        <v>8236.8000000000011</v>
      </c>
      <c r="Z418" s="17">
        <f t="shared" si="43"/>
        <v>8681.8000000000011</v>
      </c>
      <c r="AA418" s="246">
        <f t="shared" si="39"/>
        <v>33280</v>
      </c>
      <c r="AB418" s="17">
        <f t="shared" si="40"/>
        <v>24598.199999999997</v>
      </c>
      <c r="AC418" s="16">
        <f t="shared" si="41"/>
        <v>832</v>
      </c>
    </row>
    <row r="419" spans="23:29">
      <c r="W419" s="16">
        <v>834</v>
      </c>
      <c r="X419" s="246">
        <f t="shared" si="38"/>
        <v>2919</v>
      </c>
      <c r="Y419" s="246">
        <f t="shared" si="42"/>
        <v>8256.6</v>
      </c>
      <c r="Z419" s="17">
        <f t="shared" si="43"/>
        <v>8701.6</v>
      </c>
      <c r="AA419" s="246">
        <f t="shared" si="39"/>
        <v>33360</v>
      </c>
      <c r="AB419" s="17">
        <f t="shared" si="40"/>
        <v>24658.400000000001</v>
      </c>
      <c r="AC419" s="16">
        <f t="shared" si="41"/>
        <v>834</v>
      </c>
    </row>
    <row r="420" spans="23:29">
      <c r="W420" s="16">
        <v>836</v>
      </c>
      <c r="X420" s="246">
        <f t="shared" si="38"/>
        <v>2926</v>
      </c>
      <c r="Y420" s="246">
        <f t="shared" si="42"/>
        <v>8276.4</v>
      </c>
      <c r="Z420" s="17">
        <f t="shared" si="43"/>
        <v>8721.4</v>
      </c>
      <c r="AA420" s="246">
        <f t="shared" si="39"/>
        <v>33440</v>
      </c>
      <c r="AB420" s="17">
        <f t="shared" si="40"/>
        <v>24718.6</v>
      </c>
      <c r="AC420" s="16">
        <f t="shared" si="41"/>
        <v>836</v>
      </c>
    </row>
    <row r="421" spans="23:29">
      <c r="W421" s="16">
        <v>838</v>
      </c>
      <c r="X421" s="246">
        <f t="shared" si="38"/>
        <v>2933</v>
      </c>
      <c r="Y421" s="246">
        <f t="shared" si="42"/>
        <v>8296.2000000000007</v>
      </c>
      <c r="Z421" s="17">
        <f t="shared" si="43"/>
        <v>8741.2000000000007</v>
      </c>
      <c r="AA421" s="246">
        <f t="shared" si="39"/>
        <v>33520</v>
      </c>
      <c r="AB421" s="17">
        <f t="shared" si="40"/>
        <v>24778.799999999999</v>
      </c>
      <c r="AC421" s="16">
        <f t="shared" si="41"/>
        <v>838</v>
      </c>
    </row>
    <row r="422" spans="23:29">
      <c r="W422" s="16">
        <v>840</v>
      </c>
      <c r="X422" s="246">
        <f t="shared" si="38"/>
        <v>2940</v>
      </c>
      <c r="Y422" s="246">
        <f t="shared" si="42"/>
        <v>8316</v>
      </c>
      <c r="Z422" s="17">
        <f t="shared" si="43"/>
        <v>8761</v>
      </c>
      <c r="AA422" s="246">
        <f t="shared" si="39"/>
        <v>33600</v>
      </c>
      <c r="AB422" s="17">
        <f t="shared" si="40"/>
        <v>24839</v>
      </c>
      <c r="AC422" s="16">
        <f t="shared" si="41"/>
        <v>840</v>
      </c>
    </row>
    <row r="423" spans="23:29">
      <c r="W423" s="16">
        <v>842</v>
      </c>
      <c r="X423" s="246">
        <f t="shared" si="38"/>
        <v>2947</v>
      </c>
      <c r="Y423" s="246">
        <f t="shared" si="42"/>
        <v>8335.8000000000011</v>
      </c>
      <c r="Z423" s="17">
        <f t="shared" si="43"/>
        <v>8780.8000000000011</v>
      </c>
      <c r="AA423" s="246">
        <f t="shared" si="39"/>
        <v>33680</v>
      </c>
      <c r="AB423" s="17">
        <f t="shared" si="40"/>
        <v>24899.199999999997</v>
      </c>
      <c r="AC423" s="16">
        <f t="shared" si="41"/>
        <v>842</v>
      </c>
    </row>
    <row r="424" spans="23:29">
      <c r="W424" s="16">
        <v>844</v>
      </c>
      <c r="X424" s="246">
        <f t="shared" si="38"/>
        <v>2954</v>
      </c>
      <c r="Y424" s="246">
        <f t="shared" si="42"/>
        <v>8355.6</v>
      </c>
      <c r="Z424" s="17">
        <f t="shared" si="43"/>
        <v>8800.6</v>
      </c>
      <c r="AA424" s="246">
        <f t="shared" si="39"/>
        <v>33760</v>
      </c>
      <c r="AB424" s="17">
        <f t="shared" si="40"/>
        <v>24959.4</v>
      </c>
      <c r="AC424" s="16">
        <f t="shared" si="41"/>
        <v>844</v>
      </c>
    </row>
    <row r="425" spans="23:29">
      <c r="W425" s="16">
        <v>846</v>
      </c>
      <c r="X425" s="246">
        <f t="shared" si="38"/>
        <v>2961</v>
      </c>
      <c r="Y425" s="246">
        <f t="shared" si="42"/>
        <v>8375.4</v>
      </c>
      <c r="Z425" s="17">
        <f t="shared" si="43"/>
        <v>8820.4</v>
      </c>
      <c r="AA425" s="246">
        <f t="shared" si="39"/>
        <v>33840</v>
      </c>
      <c r="AB425" s="17">
        <f t="shared" si="40"/>
        <v>25019.599999999999</v>
      </c>
      <c r="AC425" s="16">
        <f t="shared" si="41"/>
        <v>846</v>
      </c>
    </row>
    <row r="426" spans="23:29">
      <c r="W426" s="16">
        <v>848</v>
      </c>
      <c r="X426" s="246">
        <f t="shared" si="38"/>
        <v>2968</v>
      </c>
      <c r="Y426" s="246">
        <f t="shared" si="42"/>
        <v>8395.2000000000007</v>
      </c>
      <c r="Z426" s="17">
        <f t="shared" si="43"/>
        <v>8840.2000000000007</v>
      </c>
      <c r="AA426" s="246">
        <f t="shared" si="39"/>
        <v>33920</v>
      </c>
      <c r="AB426" s="17">
        <f t="shared" si="40"/>
        <v>25079.8</v>
      </c>
      <c r="AC426" s="16">
        <f t="shared" si="41"/>
        <v>848</v>
      </c>
    </row>
    <row r="427" spans="23:29">
      <c r="W427" s="16">
        <v>850</v>
      </c>
      <c r="X427" s="246">
        <f t="shared" si="38"/>
        <v>2975</v>
      </c>
      <c r="Y427" s="246">
        <f t="shared" si="42"/>
        <v>8415</v>
      </c>
      <c r="Z427" s="17">
        <f t="shared" si="43"/>
        <v>8860</v>
      </c>
      <c r="AA427" s="246">
        <f t="shared" si="39"/>
        <v>34000</v>
      </c>
      <c r="AB427" s="17">
        <f t="shared" si="40"/>
        <v>25140</v>
      </c>
      <c r="AC427" s="16">
        <f t="shared" si="41"/>
        <v>850</v>
      </c>
    </row>
    <row r="428" spans="23:29">
      <c r="W428" s="16">
        <v>852</v>
      </c>
      <c r="X428" s="246">
        <f t="shared" si="38"/>
        <v>2982</v>
      </c>
      <c r="Y428" s="246">
        <f t="shared" si="42"/>
        <v>8434.8000000000011</v>
      </c>
      <c r="Z428" s="17">
        <f t="shared" si="43"/>
        <v>8879.8000000000011</v>
      </c>
      <c r="AA428" s="246">
        <f t="shared" si="39"/>
        <v>34080</v>
      </c>
      <c r="AB428" s="17">
        <f t="shared" si="40"/>
        <v>25200.199999999997</v>
      </c>
      <c r="AC428" s="16">
        <f t="shared" si="41"/>
        <v>852</v>
      </c>
    </row>
    <row r="429" spans="23:29">
      <c r="W429" s="16">
        <v>854</v>
      </c>
      <c r="X429" s="246">
        <f t="shared" si="38"/>
        <v>2989</v>
      </c>
      <c r="Y429" s="246">
        <f t="shared" si="42"/>
        <v>8454.6</v>
      </c>
      <c r="Z429" s="17">
        <f t="shared" si="43"/>
        <v>8899.6</v>
      </c>
      <c r="AA429" s="246">
        <f t="shared" si="39"/>
        <v>34160</v>
      </c>
      <c r="AB429" s="17">
        <f t="shared" si="40"/>
        <v>25260.400000000001</v>
      </c>
      <c r="AC429" s="16">
        <f t="shared" si="41"/>
        <v>854</v>
      </c>
    </row>
    <row r="430" spans="23:29">
      <c r="W430" s="16">
        <v>856</v>
      </c>
      <c r="X430" s="246">
        <f t="shared" si="38"/>
        <v>2996</v>
      </c>
      <c r="Y430" s="246">
        <f t="shared" si="42"/>
        <v>8474.4</v>
      </c>
      <c r="Z430" s="17">
        <f t="shared" si="43"/>
        <v>8919.4</v>
      </c>
      <c r="AA430" s="246">
        <f t="shared" si="39"/>
        <v>34240</v>
      </c>
      <c r="AB430" s="17">
        <f t="shared" si="40"/>
        <v>25320.6</v>
      </c>
      <c r="AC430" s="16">
        <f t="shared" si="41"/>
        <v>856</v>
      </c>
    </row>
    <row r="431" spans="23:29">
      <c r="W431" s="16">
        <v>858</v>
      </c>
      <c r="X431" s="246">
        <f t="shared" si="38"/>
        <v>3003</v>
      </c>
      <c r="Y431" s="246">
        <f t="shared" si="42"/>
        <v>8494.2000000000007</v>
      </c>
      <c r="Z431" s="17">
        <f t="shared" si="43"/>
        <v>8939.2000000000007</v>
      </c>
      <c r="AA431" s="246">
        <f t="shared" si="39"/>
        <v>34320</v>
      </c>
      <c r="AB431" s="17">
        <f t="shared" si="40"/>
        <v>25380.799999999999</v>
      </c>
      <c r="AC431" s="16">
        <f t="shared" si="41"/>
        <v>858</v>
      </c>
    </row>
    <row r="432" spans="23:29">
      <c r="W432" s="16">
        <v>860</v>
      </c>
      <c r="X432" s="246">
        <f t="shared" si="38"/>
        <v>3010</v>
      </c>
      <c r="Y432" s="246">
        <f t="shared" si="42"/>
        <v>8514</v>
      </c>
      <c r="Z432" s="17">
        <f t="shared" si="43"/>
        <v>8959</v>
      </c>
      <c r="AA432" s="246">
        <f t="shared" si="39"/>
        <v>34400</v>
      </c>
      <c r="AB432" s="17">
        <f t="shared" si="40"/>
        <v>25441</v>
      </c>
      <c r="AC432" s="16">
        <f t="shared" si="41"/>
        <v>860</v>
      </c>
    </row>
    <row r="433" spans="23:29">
      <c r="W433" s="16">
        <v>862</v>
      </c>
      <c r="X433" s="246">
        <f t="shared" si="38"/>
        <v>3017</v>
      </c>
      <c r="Y433" s="246">
        <f t="shared" si="42"/>
        <v>8533.8000000000011</v>
      </c>
      <c r="Z433" s="17">
        <f t="shared" si="43"/>
        <v>8978.8000000000011</v>
      </c>
      <c r="AA433" s="246">
        <f t="shared" si="39"/>
        <v>34480</v>
      </c>
      <c r="AB433" s="17">
        <f t="shared" si="40"/>
        <v>25501.199999999997</v>
      </c>
      <c r="AC433" s="16">
        <f t="shared" si="41"/>
        <v>862</v>
      </c>
    </row>
    <row r="434" spans="23:29">
      <c r="W434" s="16">
        <v>864</v>
      </c>
      <c r="X434" s="246">
        <f t="shared" si="38"/>
        <v>3024</v>
      </c>
      <c r="Y434" s="246">
        <f t="shared" si="42"/>
        <v>8553.6</v>
      </c>
      <c r="Z434" s="17">
        <f t="shared" si="43"/>
        <v>8998.6</v>
      </c>
      <c r="AA434" s="246">
        <f t="shared" si="39"/>
        <v>34560</v>
      </c>
      <c r="AB434" s="17">
        <f t="shared" si="40"/>
        <v>25561.4</v>
      </c>
      <c r="AC434" s="16">
        <f t="shared" si="41"/>
        <v>864</v>
      </c>
    </row>
    <row r="435" spans="23:29">
      <c r="W435" s="16">
        <v>866</v>
      </c>
      <c r="X435" s="246">
        <f t="shared" si="38"/>
        <v>3031</v>
      </c>
      <c r="Y435" s="246">
        <f t="shared" si="42"/>
        <v>8573.4</v>
      </c>
      <c r="Z435" s="17">
        <f t="shared" si="43"/>
        <v>9018.4</v>
      </c>
      <c r="AA435" s="246">
        <f t="shared" si="39"/>
        <v>34640</v>
      </c>
      <c r="AB435" s="17">
        <f t="shared" si="40"/>
        <v>25621.599999999999</v>
      </c>
      <c r="AC435" s="16">
        <f t="shared" si="41"/>
        <v>866</v>
      </c>
    </row>
    <row r="436" spans="23:29">
      <c r="W436" s="16">
        <v>868</v>
      </c>
      <c r="X436" s="246">
        <f t="shared" si="38"/>
        <v>3038</v>
      </c>
      <c r="Y436" s="246">
        <f t="shared" si="42"/>
        <v>8593.2000000000007</v>
      </c>
      <c r="Z436" s="17">
        <f t="shared" si="43"/>
        <v>9038.2000000000007</v>
      </c>
      <c r="AA436" s="246">
        <f t="shared" si="39"/>
        <v>34720</v>
      </c>
      <c r="AB436" s="17">
        <f t="shared" si="40"/>
        <v>25681.8</v>
      </c>
      <c r="AC436" s="16">
        <f t="shared" si="41"/>
        <v>868</v>
      </c>
    </row>
    <row r="437" spans="23:29">
      <c r="W437" s="16">
        <v>870</v>
      </c>
      <c r="X437" s="246">
        <f t="shared" si="38"/>
        <v>3045</v>
      </c>
      <c r="Y437" s="246">
        <f t="shared" si="42"/>
        <v>8613</v>
      </c>
      <c r="Z437" s="17">
        <f t="shared" si="43"/>
        <v>9058</v>
      </c>
      <c r="AA437" s="246">
        <f t="shared" si="39"/>
        <v>34800</v>
      </c>
      <c r="AB437" s="17">
        <f t="shared" si="40"/>
        <v>25742</v>
      </c>
      <c r="AC437" s="16">
        <f t="shared" si="41"/>
        <v>870</v>
      </c>
    </row>
    <row r="438" spans="23:29">
      <c r="W438" s="16">
        <v>872</v>
      </c>
      <c r="X438" s="246">
        <f t="shared" si="38"/>
        <v>3052</v>
      </c>
      <c r="Y438" s="246">
        <f t="shared" si="42"/>
        <v>8632.8000000000011</v>
      </c>
      <c r="Z438" s="17">
        <f t="shared" si="43"/>
        <v>9077.8000000000011</v>
      </c>
      <c r="AA438" s="246">
        <f t="shared" si="39"/>
        <v>34880</v>
      </c>
      <c r="AB438" s="17">
        <f t="shared" si="40"/>
        <v>25802.199999999997</v>
      </c>
      <c r="AC438" s="16">
        <f t="shared" si="41"/>
        <v>872</v>
      </c>
    </row>
    <row r="439" spans="23:29">
      <c r="W439" s="16">
        <v>874</v>
      </c>
      <c r="X439" s="246">
        <f t="shared" si="38"/>
        <v>3059</v>
      </c>
      <c r="Y439" s="246">
        <f t="shared" si="42"/>
        <v>8652.6</v>
      </c>
      <c r="Z439" s="17">
        <f t="shared" si="43"/>
        <v>9097.6</v>
      </c>
      <c r="AA439" s="246">
        <f t="shared" si="39"/>
        <v>34960</v>
      </c>
      <c r="AB439" s="17">
        <f t="shared" si="40"/>
        <v>25862.400000000001</v>
      </c>
      <c r="AC439" s="16">
        <f t="shared" si="41"/>
        <v>874</v>
      </c>
    </row>
    <row r="440" spans="23:29">
      <c r="W440" s="16">
        <v>876</v>
      </c>
      <c r="X440" s="246">
        <f t="shared" si="38"/>
        <v>3066</v>
      </c>
      <c r="Y440" s="246">
        <f t="shared" si="42"/>
        <v>8672.4</v>
      </c>
      <c r="Z440" s="17">
        <f t="shared" si="43"/>
        <v>9117.4</v>
      </c>
      <c r="AA440" s="246">
        <f t="shared" si="39"/>
        <v>35040</v>
      </c>
      <c r="AB440" s="17">
        <f t="shared" si="40"/>
        <v>25922.6</v>
      </c>
      <c r="AC440" s="16">
        <f t="shared" si="41"/>
        <v>876</v>
      </c>
    </row>
    <row r="441" spans="23:29">
      <c r="W441" s="16">
        <v>878</v>
      </c>
      <c r="X441" s="246">
        <f t="shared" si="38"/>
        <v>3073</v>
      </c>
      <c r="Y441" s="246">
        <f t="shared" si="42"/>
        <v>8692.2000000000007</v>
      </c>
      <c r="Z441" s="17">
        <f t="shared" si="43"/>
        <v>9137.2000000000007</v>
      </c>
      <c r="AA441" s="246">
        <f t="shared" si="39"/>
        <v>35120</v>
      </c>
      <c r="AB441" s="17">
        <f t="shared" si="40"/>
        <v>25982.799999999999</v>
      </c>
      <c r="AC441" s="16">
        <f t="shared" si="41"/>
        <v>878</v>
      </c>
    </row>
    <row r="442" spans="23:29">
      <c r="W442" s="16">
        <v>880</v>
      </c>
      <c r="X442" s="246">
        <f t="shared" si="38"/>
        <v>3080</v>
      </c>
      <c r="Y442" s="246">
        <f t="shared" si="42"/>
        <v>8712</v>
      </c>
      <c r="Z442" s="17">
        <f t="shared" si="43"/>
        <v>9157</v>
      </c>
      <c r="AA442" s="246">
        <f t="shared" si="39"/>
        <v>35200</v>
      </c>
      <c r="AB442" s="17">
        <f t="shared" si="40"/>
        <v>26043</v>
      </c>
      <c r="AC442" s="16">
        <f t="shared" si="41"/>
        <v>880</v>
      </c>
    </row>
    <row r="443" spans="23:29">
      <c r="W443" s="16">
        <v>882</v>
      </c>
      <c r="X443" s="246">
        <f t="shared" si="38"/>
        <v>3087</v>
      </c>
      <c r="Y443" s="246">
        <f t="shared" si="42"/>
        <v>8731.8000000000011</v>
      </c>
      <c r="Z443" s="17">
        <f t="shared" si="43"/>
        <v>9176.8000000000011</v>
      </c>
      <c r="AA443" s="246">
        <f t="shared" si="39"/>
        <v>35280</v>
      </c>
      <c r="AB443" s="17">
        <f t="shared" si="40"/>
        <v>26103.199999999997</v>
      </c>
      <c r="AC443" s="16">
        <f t="shared" si="41"/>
        <v>882</v>
      </c>
    </row>
    <row r="444" spans="23:29">
      <c r="W444" s="16">
        <v>884</v>
      </c>
      <c r="X444" s="246">
        <f t="shared" si="38"/>
        <v>3094</v>
      </c>
      <c r="Y444" s="246">
        <f t="shared" si="42"/>
        <v>8751.6</v>
      </c>
      <c r="Z444" s="17">
        <f t="shared" si="43"/>
        <v>9196.6</v>
      </c>
      <c r="AA444" s="246">
        <f t="shared" si="39"/>
        <v>35360</v>
      </c>
      <c r="AB444" s="17">
        <f t="shared" si="40"/>
        <v>26163.4</v>
      </c>
      <c r="AC444" s="16">
        <f t="shared" si="41"/>
        <v>884</v>
      </c>
    </row>
    <row r="445" spans="23:29">
      <c r="W445" s="16">
        <v>886</v>
      </c>
      <c r="X445" s="246">
        <f t="shared" si="38"/>
        <v>3101</v>
      </c>
      <c r="Y445" s="246">
        <f t="shared" si="42"/>
        <v>8771.4</v>
      </c>
      <c r="Z445" s="17">
        <f t="shared" si="43"/>
        <v>9216.4</v>
      </c>
      <c r="AA445" s="246">
        <f t="shared" si="39"/>
        <v>35440</v>
      </c>
      <c r="AB445" s="17">
        <f t="shared" si="40"/>
        <v>26223.599999999999</v>
      </c>
      <c r="AC445" s="16">
        <f t="shared" si="41"/>
        <v>886</v>
      </c>
    </row>
    <row r="446" spans="23:29">
      <c r="W446" s="16">
        <v>888</v>
      </c>
      <c r="X446" s="246">
        <f t="shared" si="38"/>
        <v>3108</v>
      </c>
      <c r="Y446" s="246">
        <f t="shared" si="42"/>
        <v>8791.2000000000007</v>
      </c>
      <c r="Z446" s="17">
        <f t="shared" si="43"/>
        <v>9236.2000000000007</v>
      </c>
      <c r="AA446" s="246">
        <f t="shared" si="39"/>
        <v>35520</v>
      </c>
      <c r="AB446" s="17">
        <f t="shared" si="40"/>
        <v>26283.8</v>
      </c>
      <c r="AC446" s="16">
        <f t="shared" si="41"/>
        <v>888</v>
      </c>
    </row>
    <row r="447" spans="23:29">
      <c r="W447" s="16">
        <v>890</v>
      </c>
      <c r="X447" s="246">
        <f t="shared" si="38"/>
        <v>3115</v>
      </c>
      <c r="Y447" s="246">
        <f t="shared" si="42"/>
        <v>8811</v>
      </c>
      <c r="Z447" s="17">
        <f t="shared" si="43"/>
        <v>9256</v>
      </c>
      <c r="AA447" s="246">
        <f t="shared" si="39"/>
        <v>35600</v>
      </c>
      <c r="AB447" s="17">
        <f t="shared" si="40"/>
        <v>26344</v>
      </c>
      <c r="AC447" s="16">
        <f t="shared" si="41"/>
        <v>890</v>
      </c>
    </row>
    <row r="448" spans="23:29">
      <c r="W448" s="16">
        <v>892</v>
      </c>
      <c r="X448" s="246">
        <f t="shared" si="38"/>
        <v>3122</v>
      </c>
      <c r="Y448" s="246">
        <f t="shared" si="42"/>
        <v>8830.8000000000011</v>
      </c>
      <c r="Z448" s="17">
        <f t="shared" si="43"/>
        <v>9275.8000000000011</v>
      </c>
      <c r="AA448" s="246">
        <f t="shared" si="39"/>
        <v>35680</v>
      </c>
      <c r="AB448" s="17">
        <f t="shared" si="40"/>
        <v>26404.199999999997</v>
      </c>
      <c r="AC448" s="16">
        <f t="shared" si="41"/>
        <v>892</v>
      </c>
    </row>
    <row r="449" spans="23:29">
      <c r="W449" s="16">
        <v>894</v>
      </c>
      <c r="X449" s="246">
        <f t="shared" si="38"/>
        <v>3129</v>
      </c>
      <c r="Y449" s="246">
        <f t="shared" si="42"/>
        <v>8850.6</v>
      </c>
      <c r="Z449" s="17">
        <f t="shared" si="43"/>
        <v>9295.6</v>
      </c>
      <c r="AA449" s="246">
        <f t="shared" si="39"/>
        <v>35760</v>
      </c>
      <c r="AB449" s="17">
        <f t="shared" si="40"/>
        <v>26464.400000000001</v>
      </c>
      <c r="AC449" s="16">
        <f t="shared" si="41"/>
        <v>894</v>
      </c>
    </row>
    <row r="450" spans="23:29">
      <c r="W450" s="16">
        <v>896</v>
      </c>
      <c r="X450" s="246">
        <f t="shared" ref="X450:X513" si="44">W450*$E$26</f>
        <v>3136</v>
      </c>
      <c r="Y450" s="246">
        <f t="shared" si="42"/>
        <v>8870.4</v>
      </c>
      <c r="Z450" s="17">
        <f t="shared" si="43"/>
        <v>9315.4</v>
      </c>
      <c r="AA450" s="246">
        <f t="shared" ref="AA450:AA513" si="45">W450*$E$31</f>
        <v>35840</v>
      </c>
      <c r="AB450" s="17">
        <f t="shared" ref="AB450:AB513" si="46">AA450-Z450</f>
        <v>26524.6</v>
      </c>
      <c r="AC450" s="16">
        <f t="shared" ref="AC450:AC513" si="47">IF(AB450&gt;0,W450)</f>
        <v>896</v>
      </c>
    </row>
    <row r="451" spans="23:29">
      <c r="W451" s="16">
        <v>898</v>
      </c>
      <c r="X451" s="246">
        <f t="shared" si="44"/>
        <v>3143</v>
      </c>
      <c r="Y451" s="246">
        <f t="shared" ref="Y451:Y514" si="48">W451*SUM($E$32:$E$34)</f>
        <v>8890.2000000000007</v>
      </c>
      <c r="Z451" s="17">
        <f t="shared" si="43"/>
        <v>9335.2000000000007</v>
      </c>
      <c r="AA451" s="246">
        <f t="shared" si="45"/>
        <v>35920</v>
      </c>
      <c r="AB451" s="17">
        <f t="shared" si="46"/>
        <v>26584.799999999999</v>
      </c>
      <c r="AC451" s="16">
        <f t="shared" si="47"/>
        <v>898</v>
      </c>
    </row>
    <row r="452" spans="23:29">
      <c r="W452" s="16">
        <v>900</v>
      </c>
      <c r="X452" s="246">
        <f t="shared" si="44"/>
        <v>3150</v>
      </c>
      <c r="Y452" s="246">
        <f t="shared" si="48"/>
        <v>8910</v>
      </c>
      <c r="Z452" s="17">
        <f t="shared" si="43"/>
        <v>9355</v>
      </c>
      <c r="AA452" s="246">
        <f t="shared" si="45"/>
        <v>36000</v>
      </c>
      <c r="AB452" s="17">
        <f t="shared" si="46"/>
        <v>26645</v>
      </c>
      <c r="AC452" s="16">
        <f t="shared" si="47"/>
        <v>900</v>
      </c>
    </row>
    <row r="453" spans="23:29">
      <c r="W453" s="16">
        <v>902</v>
      </c>
      <c r="X453" s="246">
        <f t="shared" si="44"/>
        <v>3157</v>
      </c>
      <c r="Y453" s="246">
        <f t="shared" si="48"/>
        <v>8929.8000000000011</v>
      </c>
      <c r="Z453" s="17">
        <f t="shared" si="43"/>
        <v>9374.8000000000011</v>
      </c>
      <c r="AA453" s="246">
        <f t="shared" si="45"/>
        <v>36080</v>
      </c>
      <c r="AB453" s="17">
        <f t="shared" si="46"/>
        <v>26705.199999999997</v>
      </c>
      <c r="AC453" s="16">
        <f t="shared" si="47"/>
        <v>902</v>
      </c>
    </row>
    <row r="454" spans="23:29">
      <c r="W454" s="16">
        <v>904</v>
      </c>
      <c r="X454" s="246">
        <f t="shared" si="44"/>
        <v>3164</v>
      </c>
      <c r="Y454" s="246">
        <f t="shared" si="48"/>
        <v>8949.6</v>
      </c>
      <c r="Z454" s="17">
        <f t="shared" si="43"/>
        <v>9394.6</v>
      </c>
      <c r="AA454" s="246">
        <f t="shared" si="45"/>
        <v>36160</v>
      </c>
      <c r="AB454" s="17">
        <f t="shared" si="46"/>
        <v>26765.4</v>
      </c>
      <c r="AC454" s="16">
        <f t="shared" si="47"/>
        <v>904</v>
      </c>
    </row>
    <row r="455" spans="23:29">
      <c r="W455" s="16">
        <v>906</v>
      </c>
      <c r="X455" s="246">
        <f t="shared" si="44"/>
        <v>3171</v>
      </c>
      <c r="Y455" s="246">
        <f t="shared" si="48"/>
        <v>8969.4</v>
      </c>
      <c r="Z455" s="17">
        <f t="shared" si="43"/>
        <v>9414.4</v>
      </c>
      <c r="AA455" s="246">
        <f t="shared" si="45"/>
        <v>36240</v>
      </c>
      <c r="AB455" s="17">
        <f t="shared" si="46"/>
        <v>26825.599999999999</v>
      </c>
      <c r="AC455" s="16">
        <f t="shared" si="47"/>
        <v>906</v>
      </c>
    </row>
    <row r="456" spans="23:29">
      <c r="W456" s="16">
        <v>908</v>
      </c>
      <c r="X456" s="246">
        <f t="shared" si="44"/>
        <v>3178</v>
      </c>
      <c r="Y456" s="246">
        <f t="shared" si="48"/>
        <v>8989.2000000000007</v>
      </c>
      <c r="Z456" s="17">
        <f t="shared" si="43"/>
        <v>9434.2000000000007</v>
      </c>
      <c r="AA456" s="246">
        <f t="shared" si="45"/>
        <v>36320</v>
      </c>
      <c r="AB456" s="17">
        <f t="shared" si="46"/>
        <v>26885.8</v>
      </c>
      <c r="AC456" s="16">
        <f t="shared" si="47"/>
        <v>908</v>
      </c>
    </row>
    <row r="457" spans="23:29">
      <c r="W457" s="16">
        <v>910</v>
      </c>
      <c r="X457" s="246">
        <f t="shared" si="44"/>
        <v>3185</v>
      </c>
      <c r="Y457" s="246">
        <f t="shared" si="48"/>
        <v>9009</v>
      </c>
      <c r="Z457" s="17">
        <f t="shared" ref="Z457:Z516" si="49">$G$15+Y457</f>
        <v>9454</v>
      </c>
      <c r="AA457" s="246">
        <f t="shared" si="45"/>
        <v>36400</v>
      </c>
      <c r="AB457" s="17">
        <f t="shared" si="46"/>
        <v>26946</v>
      </c>
      <c r="AC457" s="16">
        <f t="shared" si="47"/>
        <v>910</v>
      </c>
    </row>
    <row r="458" spans="23:29">
      <c r="W458" s="16">
        <v>912</v>
      </c>
      <c r="X458" s="246">
        <f t="shared" si="44"/>
        <v>3192</v>
      </c>
      <c r="Y458" s="246">
        <f t="shared" si="48"/>
        <v>9028.8000000000011</v>
      </c>
      <c r="Z458" s="17">
        <f t="shared" si="49"/>
        <v>9473.8000000000011</v>
      </c>
      <c r="AA458" s="246">
        <f t="shared" si="45"/>
        <v>36480</v>
      </c>
      <c r="AB458" s="17">
        <f t="shared" si="46"/>
        <v>27006.199999999997</v>
      </c>
      <c r="AC458" s="16">
        <f t="shared" si="47"/>
        <v>912</v>
      </c>
    </row>
    <row r="459" spans="23:29">
      <c r="W459" s="16">
        <v>914</v>
      </c>
      <c r="X459" s="246">
        <f t="shared" si="44"/>
        <v>3199</v>
      </c>
      <c r="Y459" s="246">
        <f t="shared" si="48"/>
        <v>9048.6</v>
      </c>
      <c r="Z459" s="17">
        <f t="shared" si="49"/>
        <v>9493.6</v>
      </c>
      <c r="AA459" s="246">
        <f t="shared" si="45"/>
        <v>36560</v>
      </c>
      <c r="AB459" s="17">
        <f t="shared" si="46"/>
        <v>27066.400000000001</v>
      </c>
      <c r="AC459" s="16">
        <f t="shared" si="47"/>
        <v>914</v>
      </c>
    </row>
    <row r="460" spans="23:29">
      <c r="W460" s="16">
        <v>916</v>
      </c>
      <c r="X460" s="246">
        <f t="shared" si="44"/>
        <v>3206</v>
      </c>
      <c r="Y460" s="246">
        <f t="shared" si="48"/>
        <v>9068.4</v>
      </c>
      <c r="Z460" s="17">
        <f t="shared" si="49"/>
        <v>9513.4</v>
      </c>
      <c r="AA460" s="246">
        <f t="shared" si="45"/>
        <v>36640</v>
      </c>
      <c r="AB460" s="17">
        <f t="shared" si="46"/>
        <v>27126.6</v>
      </c>
      <c r="AC460" s="16">
        <f t="shared" si="47"/>
        <v>916</v>
      </c>
    </row>
    <row r="461" spans="23:29">
      <c r="W461" s="16">
        <v>918</v>
      </c>
      <c r="X461" s="246">
        <f t="shared" si="44"/>
        <v>3213</v>
      </c>
      <c r="Y461" s="246">
        <f t="shared" si="48"/>
        <v>9088.2000000000007</v>
      </c>
      <c r="Z461" s="17">
        <f t="shared" si="49"/>
        <v>9533.2000000000007</v>
      </c>
      <c r="AA461" s="246">
        <f t="shared" si="45"/>
        <v>36720</v>
      </c>
      <c r="AB461" s="17">
        <f t="shared" si="46"/>
        <v>27186.799999999999</v>
      </c>
      <c r="AC461" s="16">
        <f t="shared" si="47"/>
        <v>918</v>
      </c>
    </row>
    <row r="462" spans="23:29">
      <c r="W462" s="16">
        <v>920</v>
      </c>
      <c r="X462" s="246">
        <f t="shared" si="44"/>
        <v>3220</v>
      </c>
      <c r="Y462" s="246">
        <f t="shared" si="48"/>
        <v>9108</v>
      </c>
      <c r="Z462" s="17">
        <f t="shared" si="49"/>
        <v>9553</v>
      </c>
      <c r="AA462" s="246">
        <f t="shared" si="45"/>
        <v>36800</v>
      </c>
      <c r="AB462" s="17">
        <f t="shared" si="46"/>
        <v>27247</v>
      </c>
      <c r="AC462" s="16">
        <f t="shared" si="47"/>
        <v>920</v>
      </c>
    </row>
    <row r="463" spans="23:29">
      <c r="W463" s="16">
        <v>922</v>
      </c>
      <c r="X463" s="246">
        <f t="shared" si="44"/>
        <v>3227</v>
      </c>
      <c r="Y463" s="246">
        <f t="shared" si="48"/>
        <v>9127.8000000000011</v>
      </c>
      <c r="Z463" s="17">
        <f t="shared" si="49"/>
        <v>9572.8000000000011</v>
      </c>
      <c r="AA463" s="246">
        <f t="shared" si="45"/>
        <v>36880</v>
      </c>
      <c r="AB463" s="17">
        <f t="shared" si="46"/>
        <v>27307.199999999997</v>
      </c>
      <c r="AC463" s="16">
        <f t="shared" si="47"/>
        <v>922</v>
      </c>
    </row>
    <row r="464" spans="23:29">
      <c r="W464" s="16">
        <v>924</v>
      </c>
      <c r="X464" s="246">
        <f t="shared" si="44"/>
        <v>3234</v>
      </c>
      <c r="Y464" s="246">
        <f t="shared" si="48"/>
        <v>9147.6</v>
      </c>
      <c r="Z464" s="17">
        <f t="shared" si="49"/>
        <v>9592.6</v>
      </c>
      <c r="AA464" s="246">
        <f t="shared" si="45"/>
        <v>36960</v>
      </c>
      <c r="AB464" s="17">
        <f t="shared" si="46"/>
        <v>27367.4</v>
      </c>
      <c r="AC464" s="16">
        <f t="shared" si="47"/>
        <v>924</v>
      </c>
    </row>
    <row r="465" spans="23:29">
      <c r="W465" s="16">
        <v>926</v>
      </c>
      <c r="X465" s="246">
        <f t="shared" si="44"/>
        <v>3241</v>
      </c>
      <c r="Y465" s="246">
        <f t="shared" si="48"/>
        <v>9167.4</v>
      </c>
      <c r="Z465" s="17">
        <f t="shared" si="49"/>
        <v>9612.4</v>
      </c>
      <c r="AA465" s="246">
        <f t="shared" si="45"/>
        <v>37040</v>
      </c>
      <c r="AB465" s="17">
        <f t="shared" si="46"/>
        <v>27427.599999999999</v>
      </c>
      <c r="AC465" s="16">
        <f t="shared" si="47"/>
        <v>926</v>
      </c>
    </row>
    <row r="466" spans="23:29">
      <c r="W466" s="16">
        <v>928</v>
      </c>
      <c r="X466" s="246">
        <f t="shared" si="44"/>
        <v>3248</v>
      </c>
      <c r="Y466" s="246">
        <f t="shared" si="48"/>
        <v>9187.2000000000007</v>
      </c>
      <c r="Z466" s="17">
        <f t="shared" si="49"/>
        <v>9632.2000000000007</v>
      </c>
      <c r="AA466" s="246">
        <f t="shared" si="45"/>
        <v>37120</v>
      </c>
      <c r="AB466" s="17">
        <f t="shared" si="46"/>
        <v>27487.8</v>
      </c>
      <c r="AC466" s="16">
        <f t="shared" si="47"/>
        <v>928</v>
      </c>
    </row>
    <row r="467" spans="23:29">
      <c r="W467" s="16">
        <v>930</v>
      </c>
      <c r="X467" s="246">
        <f t="shared" si="44"/>
        <v>3255</v>
      </c>
      <c r="Y467" s="246">
        <f t="shared" si="48"/>
        <v>9207</v>
      </c>
      <c r="Z467" s="17">
        <f t="shared" si="49"/>
        <v>9652</v>
      </c>
      <c r="AA467" s="246">
        <f t="shared" si="45"/>
        <v>37200</v>
      </c>
      <c r="AB467" s="17">
        <f t="shared" si="46"/>
        <v>27548</v>
      </c>
      <c r="AC467" s="16">
        <f t="shared" si="47"/>
        <v>930</v>
      </c>
    </row>
    <row r="468" spans="23:29">
      <c r="W468" s="16">
        <v>932</v>
      </c>
      <c r="X468" s="246">
        <f t="shared" si="44"/>
        <v>3262</v>
      </c>
      <c r="Y468" s="246">
        <f t="shared" si="48"/>
        <v>9226.8000000000011</v>
      </c>
      <c r="Z468" s="17">
        <f t="shared" si="49"/>
        <v>9671.8000000000011</v>
      </c>
      <c r="AA468" s="246">
        <f t="shared" si="45"/>
        <v>37280</v>
      </c>
      <c r="AB468" s="17">
        <f t="shared" si="46"/>
        <v>27608.199999999997</v>
      </c>
      <c r="AC468" s="16">
        <f t="shared" si="47"/>
        <v>932</v>
      </c>
    </row>
    <row r="469" spans="23:29">
      <c r="W469" s="16">
        <v>934</v>
      </c>
      <c r="X469" s="246">
        <f t="shared" si="44"/>
        <v>3269</v>
      </c>
      <c r="Y469" s="246">
        <f t="shared" si="48"/>
        <v>9246.6</v>
      </c>
      <c r="Z469" s="17">
        <f t="shared" si="49"/>
        <v>9691.6</v>
      </c>
      <c r="AA469" s="246">
        <f t="shared" si="45"/>
        <v>37360</v>
      </c>
      <c r="AB469" s="17">
        <f t="shared" si="46"/>
        <v>27668.400000000001</v>
      </c>
      <c r="AC469" s="16">
        <f t="shared" si="47"/>
        <v>934</v>
      </c>
    </row>
    <row r="470" spans="23:29">
      <c r="W470" s="16">
        <v>936</v>
      </c>
      <c r="X470" s="246">
        <f t="shared" si="44"/>
        <v>3276</v>
      </c>
      <c r="Y470" s="246">
        <f t="shared" si="48"/>
        <v>9266.4</v>
      </c>
      <c r="Z470" s="17">
        <f t="shared" si="49"/>
        <v>9711.4</v>
      </c>
      <c r="AA470" s="246">
        <f t="shared" si="45"/>
        <v>37440</v>
      </c>
      <c r="AB470" s="17">
        <f t="shared" si="46"/>
        <v>27728.6</v>
      </c>
      <c r="AC470" s="16">
        <f t="shared" si="47"/>
        <v>936</v>
      </c>
    </row>
    <row r="471" spans="23:29">
      <c r="W471" s="16">
        <v>938</v>
      </c>
      <c r="X471" s="246">
        <f t="shared" si="44"/>
        <v>3283</v>
      </c>
      <c r="Y471" s="246">
        <f t="shared" si="48"/>
        <v>9286.2000000000007</v>
      </c>
      <c r="Z471" s="17">
        <f t="shared" si="49"/>
        <v>9731.2000000000007</v>
      </c>
      <c r="AA471" s="246">
        <f t="shared" si="45"/>
        <v>37520</v>
      </c>
      <c r="AB471" s="17">
        <f t="shared" si="46"/>
        <v>27788.799999999999</v>
      </c>
      <c r="AC471" s="16">
        <f t="shared" si="47"/>
        <v>938</v>
      </c>
    </row>
    <row r="472" spans="23:29">
      <c r="W472" s="16">
        <v>940</v>
      </c>
      <c r="X472" s="246">
        <f t="shared" si="44"/>
        <v>3290</v>
      </c>
      <c r="Y472" s="246">
        <f t="shared" si="48"/>
        <v>9306</v>
      </c>
      <c r="Z472" s="17">
        <f t="shared" si="49"/>
        <v>9751</v>
      </c>
      <c r="AA472" s="246">
        <f t="shared" si="45"/>
        <v>37600</v>
      </c>
      <c r="AB472" s="17">
        <f t="shared" si="46"/>
        <v>27849</v>
      </c>
      <c r="AC472" s="16">
        <f t="shared" si="47"/>
        <v>940</v>
      </c>
    </row>
    <row r="473" spans="23:29">
      <c r="W473" s="16">
        <v>942</v>
      </c>
      <c r="X473" s="246">
        <f t="shared" si="44"/>
        <v>3297</v>
      </c>
      <c r="Y473" s="246">
        <f t="shared" si="48"/>
        <v>9325.8000000000011</v>
      </c>
      <c r="Z473" s="17">
        <f t="shared" si="49"/>
        <v>9770.8000000000011</v>
      </c>
      <c r="AA473" s="246">
        <f t="shared" si="45"/>
        <v>37680</v>
      </c>
      <c r="AB473" s="17">
        <f t="shared" si="46"/>
        <v>27909.199999999997</v>
      </c>
      <c r="AC473" s="16">
        <f t="shared" si="47"/>
        <v>942</v>
      </c>
    </row>
    <row r="474" spans="23:29">
      <c r="W474" s="16">
        <v>944</v>
      </c>
      <c r="X474" s="246">
        <f t="shared" si="44"/>
        <v>3304</v>
      </c>
      <c r="Y474" s="246">
        <f t="shared" si="48"/>
        <v>9345.6</v>
      </c>
      <c r="Z474" s="17">
        <f t="shared" si="49"/>
        <v>9790.6</v>
      </c>
      <c r="AA474" s="246">
        <f t="shared" si="45"/>
        <v>37760</v>
      </c>
      <c r="AB474" s="17">
        <f t="shared" si="46"/>
        <v>27969.4</v>
      </c>
      <c r="AC474" s="16">
        <f t="shared" si="47"/>
        <v>944</v>
      </c>
    </row>
    <row r="475" spans="23:29">
      <c r="W475" s="16">
        <v>946</v>
      </c>
      <c r="X475" s="246">
        <f t="shared" si="44"/>
        <v>3311</v>
      </c>
      <c r="Y475" s="246">
        <f t="shared" si="48"/>
        <v>9365.4</v>
      </c>
      <c r="Z475" s="17">
        <f t="shared" si="49"/>
        <v>9810.4</v>
      </c>
      <c r="AA475" s="246">
        <f t="shared" si="45"/>
        <v>37840</v>
      </c>
      <c r="AB475" s="17">
        <f t="shared" si="46"/>
        <v>28029.599999999999</v>
      </c>
      <c r="AC475" s="16">
        <f t="shared" si="47"/>
        <v>946</v>
      </c>
    </row>
    <row r="476" spans="23:29">
      <c r="W476" s="16">
        <v>948</v>
      </c>
      <c r="X476" s="246">
        <f t="shared" si="44"/>
        <v>3318</v>
      </c>
      <c r="Y476" s="246">
        <f t="shared" si="48"/>
        <v>9385.2000000000007</v>
      </c>
      <c r="Z476" s="17">
        <f t="shared" si="49"/>
        <v>9830.2000000000007</v>
      </c>
      <c r="AA476" s="246">
        <f t="shared" si="45"/>
        <v>37920</v>
      </c>
      <c r="AB476" s="17">
        <f t="shared" si="46"/>
        <v>28089.8</v>
      </c>
      <c r="AC476" s="16">
        <f t="shared" si="47"/>
        <v>948</v>
      </c>
    </row>
    <row r="477" spans="23:29">
      <c r="W477" s="16">
        <v>950</v>
      </c>
      <c r="X477" s="246">
        <f t="shared" si="44"/>
        <v>3325</v>
      </c>
      <c r="Y477" s="246">
        <f t="shared" si="48"/>
        <v>9405</v>
      </c>
      <c r="Z477" s="17">
        <f t="shared" si="49"/>
        <v>9850</v>
      </c>
      <c r="AA477" s="246">
        <f t="shared" si="45"/>
        <v>38000</v>
      </c>
      <c r="AB477" s="17">
        <f t="shared" si="46"/>
        <v>28150</v>
      </c>
      <c r="AC477" s="16">
        <f t="shared" si="47"/>
        <v>950</v>
      </c>
    </row>
    <row r="478" spans="23:29">
      <c r="W478" s="16">
        <v>952</v>
      </c>
      <c r="X478" s="246">
        <f t="shared" si="44"/>
        <v>3332</v>
      </c>
      <c r="Y478" s="246">
        <f t="shared" si="48"/>
        <v>9424.8000000000011</v>
      </c>
      <c r="Z478" s="17">
        <f t="shared" si="49"/>
        <v>9869.8000000000011</v>
      </c>
      <c r="AA478" s="246">
        <f t="shared" si="45"/>
        <v>38080</v>
      </c>
      <c r="AB478" s="17">
        <f t="shared" si="46"/>
        <v>28210.199999999997</v>
      </c>
      <c r="AC478" s="16">
        <f t="shared" si="47"/>
        <v>952</v>
      </c>
    </row>
    <row r="479" spans="23:29">
      <c r="W479" s="16">
        <v>954</v>
      </c>
      <c r="X479" s="246">
        <f t="shared" si="44"/>
        <v>3339</v>
      </c>
      <c r="Y479" s="246">
        <f t="shared" si="48"/>
        <v>9444.6</v>
      </c>
      <c r="Z479" s="17">
        <f t="shared" si="49"/>
        <v>9889.6</v>
      </c>
      <c r="AA479" s="246">
        <f t="shared" si="45"/>
        <v>38160</v>
      </c>
      <c r="AB479" s="17">
        <f t="shared" si="46"/>
        <v>28270.400000000001</v>
      </c>
      <c r="AC479" s="16">
        <f t="shared" si="47"/>
        <v>954</v>
      </c>
    </row>
    <row r="480" spans="23:29">
      <c r="W480" s="16">
        <v>956</v>
      </c>
      <c r="X480" s="246">
        <f t="shared" si="44"/>
        <v>3346</v>
      </c>
      <c r="Y480" s="246">
        <f t="shared" si="48"/>
        <v>9464.4</v>
      </c>
      <c r="Z480" s="17">
        <f t="shared" si="49"/>
        <v>9909.4</v>
      </c>
      <c r="AA480" s="246">
        <f t="shared" si="45"/>
        <v>38240</v>
      </c>
      <c r="AB480" s="17">
        <f t="shared" si="46"/>
        <v>28330.6</v>
      </c>
      <c r="AC480" s="16">
        <f t="shared" si="47"/>
        <v>956</v>
      </c>
    </row>
    <row r="481" spans="23:29">
      <c r="W481" s="16">
        <v>958</v>
      </c>
      <c r="X481" s="246">
        <f t="shared" si="44"/>
        <v>3353</v>
      </c>
      <c r="Y481" s="246">
        <f t="shared" si="48"/>
        <v>9484.2000000000007</v>
      </c>
      <c r="Z481" s="17">
        <f t="shared" si="49"/>
        <v>9929.2000000000007</v>
      </c>
      <c r="AA481" s="246">
        <f t="shared" si="45"/>
        <v>38320</v>
      </c>
      <c r="AB481" s="17">
        <f t="shared" si="46"/>
        <v>28390.799999999999</v>
      </c>
      <c r="AC481" s="16">
        <f t="shared" si="47"/>
        <v>958</v>
      </c>
    </row>
    <row r="482" spans="23:29">
      <c r="W482" s="16">
        <v>960</v>
      </c>
      <c r="X482" s="246">
        <f t="shared" si="44"/>
        <v>3360</v>
      </c>
      <c r="Y482" s="246">
        <f t="shared" si="48"/>
        <v>9504</v>
      </c>
      <c r="Z482" s="17">
        <f t="shared" si="49"/>
        <v>9949</v>
      </c>
      <c r="AA482" s="246">
        <f t="shared" si="45"/>
        <v>38400</v>
      </c>
      <c r="AB482" s="17">
        <f t="shared" si="46"/>
        <v>28451</v>
      </c>
      <c r="AC482" s="16">
        <f t="shared" si="47"/>
        <v>960</v>
      </c>
    </row>
    <row r="483" spans="23:29">
      <c r="W483" s="16">
        <v>962</v>
      </c>
      <c r="X483" s="246">
        <f t="shared" si="44"/>
        <v>3367</v>
      </c>
      <c r="Y483" s="246">
        <f t="shared" si="48"/>
        <v>9523.8000000000011</v>
      </c>
      <c r="Z483" s="17">
        <f t="shared" si="49"/>
        <v>9968.8000000000011</v>
      </c>
      <c r="AA483" s="246">
        <f t="shared" si="45"/>
        <v>38480</v>
      </c>
      <c r="AB483" s="17">
        <f t="shared" si="46"/>
        <v>28511.199999999997</v>
      </c>
      <c r="AC483" s="16">
        <f t="shared" si="47"/>
        <v>962</v>
      </c>
    </row>
    <row r="484" spans="23:29">
      <c r="W484" s="16">
        <v>964</v>
      </c>
      <c r="X484" s="246">
        <f t="shared" si="44"/>
        <v>3374</v>
      </c>
      <c r="Y484" s="246">
        <f t="shared" si="48"/>
        <v>9543.6</v>
      </c>
      <c r="Z484" s="17">
        <f t="shared" si="49"/>
        <v>9988.6</v>
      </c>
      <c r="AA484" s="246">
        <f t="shared" si="45"/>
        <v>38560</v>
      </c>
      <c r="AB484" s="17">
        <f t="shared" si="46"/>
        <v>28571.4</v>
      </c>
      <c r="AC484" s="16">
        <f t="shared" si="47"/>
        <v>964</v>
      </c>
    </row>
    <row r="485" spans="23:29">
      <c r="W485" s="16">
        <v>966</v>
      </c>
      <c r="X485" s="246">
        <f t="shared" si="44"/>
        <v>3381</v>
      </c>
      <c r="Y485" s="246">
        <f t="shared" si="48"/>
        <v>9563.4</v>
      </c>
      <c r="Z485" s="17">
        <f t="shared" si="49"/>
        <v>10008.4</v>
      </c>
      <c r="AA485" s="246">
        <f t="shared" si="45"/>
        <v>38640</v>
      </c>
      <c r="AB485" s="17">
        <f t="shared" si="46"/>
        <v>28631.599999999999</v>
      </c>
      <c r="AC485" s="16">
        <f t="shared" si="47"/>
        <v>966</v>
      </c>
    </row>
    <row r="486" spans="23:29">
      <c r="W486" s="16">
        <v>968</v>
      </c>
      <c r="X486" s="246">
        <f t="shared" si="44"/>
        <v>3388</v>
      </c>
      <c r="Y486" s="246">
        <f t="shared" si="48"/>
        <v>9583.2000000000007</v>
      </c>
      <c r="Z486" s="17">
        <f t="shared" si="49"/>
        <v>10028.200000000001</v>
      </c>
      <c r="AA486" s="246">
        <f t="shared" si="45"/>
        <v>38720</v>
      </c>
      <c r="AB486" s="17">
        <f t="shared" si="46"/>
        <v>28691.8</v>
      </c>
      <c r="AC486" s="16">
        <f t="shared" si="47"/>
        <v>968</v>
      </c>
    </row>
    <row r="487" spans="23:29">
      <c r="W487" s="16">
        <v>970</v>
      </c>
      <c r="X487" s="246">
        <f t="shared" si="44"/>
        <v>3395</v>
      </c>
      <c r="Y487" s="246">
        <f t="shared" si="48"/>
        <v>9603</v>
      </c>
      <c r="Z487" s="17">
        <f t="shared" si="49"/>
        <v>10048</v>
      </c>
      <c r="AA487" s="246">
        <f t="shared" si="45"/>
        <v>38800</v>
      </c>
      <c r="AB487" s="17">
        <f t="shared" si="46"/>
        <v>28752</v>
      </c>
      <c r="AC487" s="16">
        <f t="shared" si="47"/>
        <v>970</v>
      </c>
    </row>
    <row r="488" spans="23:29">
      <c r="W488" s="16">
        <v>972</v>
      </c>
      <c r="X488" s="246">
        <f t="shared" si="44"/>
        <v>3402</v>
      </c>
      <c r="Y488" s="246">
        <f t="shared" si="48"/>
        <v>9622.8000000000011</v>
      </c>
      <c r="Z488" s="17">
        <f t="shared" si="49"/>
        <v>10067.800000000001</v>
      </c>
      <c r="AA488" s="246">
        <f t="shared" si="45"/>
        <v>38880</v>
      </c>
      <c r="AB488" s="17">
        <f t="shared" si="46"/>
        <v>28812.199999999997</v>
      </c>
      <c r="AC488" s="16">
        <f t="shared" si="47"/>
        <v>972</v>
      </c>
    </row>
    <row r="489" spans="23:29">
      <c r="W489" s="16">
        <v>974</v>
      </c>
      <c r="X489" s="246">
        <f t="shared" si="44"/>
        <v>3409</v>
      </c>
      <c r="Y489" s="246">
        <f t="shared" si="48"/>
        <v>9642.6</v>
      </c>
      <c r="Z489" s="17">
        <f t="shared" si="49"/>
        <v>10087.6</v>
      </c>
      <c r="AA489" s="246">
        <f t="shared" si="45"/>
        <v>38960</v>
      </c>
      <c r="AB489" s="17">
        <f t="shared" si="46"/>
        <v>28872.400000000001</v>
      </c>
      <c r="AC489" s="16">
        <f t="shared" si="47"/>
        <v>974</v>
      </c>
    </row>
    <row r="490" spans="23:29">
      <c r="W490" s="16">
        <v>976</v>
      </c>
      <c r="X490" s="246">
        <f t="shared" si="44"/>
        <v>3416</v>
      </c>
      <c r="Y490" s="246">
        <f t="shared" si="48"/>
        <v>9662.4</v>
      </c>
      <c r="Z490" s="17">
        <f t="shared" si="49"/>
        <v>10107.4</v>
      </c>
      <c r="AA490" s="246">
        <f t="shared" si="45"/>
        <v>39040</v>
      </c>
      <c r="AB490" s="17">
        <f t="shared" si="46"/>
        <v>28932.6</v>
      </c>
      <c r="AC490" s="16">
        <f t="shared" si="47"/>
        <v>976</v>
      </c>
    </row>
    <row r="491" spans="23:29">
      <c r="W491" s="16">
        <v>978</v>
      </c>
      <c r="X491" s="246">
        <f t="shared" si="44"/>
        <v>3423</v>
      </c>
      <c r="Y491" s="246">
        <f t="shared" si="48"/>
        <v>9682.2000000000007</v>
      </c>
      <c r="Z491" s="17">
        <f t="shared" si="49"/>
        <v>10127.200000000001</v>
      </c>
      <c r="AA491" s="246">
        <f t="shared" si="45"/>
        <v>39120</v>
      </c>
      <c r="AB491" s="17">
        <f t="shared" si="46"/>
        <v>28992.799999999999</v>
      </c>
      <c r="AC491" s="16">
        <f t="shared" si="47"/>
        <v>978</v>
      </c>
    </row>
    <row r="492" spans="23:29">
      <c r="W492" s="16">
        <v>980</v>
      </c>
      <c r="X492" s="246">
        <f t="shared" si="44"/>
        <v>3430</v>
      </c>
      <c r="Y492" s="246">
        <f t="shared" si="48"/>
        <v>9702</v>
      </c>
      <c r="Z492" s="17">
        <f t="shared" si="49"/>
        <v>10147</v>
      </c>
      <c r="AA492" s="246">
        <f t="shared" si="45"/>
        <v>39200</v>
      </c>
      <c r="AB492" s="17">
        <f t="shared" si="46"/>
        <v>29053</v>
      </c>
      <c r="AC492" s="16">
        <f t="shared" si="47"/>
        <v>980</v>
      </c>
    </row>
    <row r="493" spans="23:29">
      <c r="W493" s="16">
        <v>982</v>
      </c>
      <c r="X493" s="246">
        <f t="shared" si="44"/>
        <v>3437</v>
      </c>
      <c r="Y493" s="246">
        <f t="shared" si="48"/>
        <v>9721.8000000000011</v>
      </c>
      <c r="Z493" s="17">
        <f t="shared" si="49"/>
        <v>10166.800000000001</v>
      </c>
      <c r="AA493" s="246">
        <f t="shared" si="45"/>
        <v>39280</v>
      </c>
      <c r="AB493" s="17">
        <f t="shared" si="46"/>
        <v>29113.199999999997</v>
      </c>
      <c r="AC493" s="16">
        <f t="shared" si="47"/>
        <v>982</v>
      </c>
    </row>
    <row r="494" spans="23:29">
      <c r="W494" s="16">
        <v>984</v>
      </c>
      <c r="X494" s="246">
        <f t="shared" si="44"/>
        <v>3444</v>
      </c>
      <c r="Y494" s="246">
        <f t="shared" si="48"/>
        <v>9741.6</v>
      </c>
      <c r="Z494" s="17">
        <f t="shared" si="49"/>
        <v>10186.6</v>
      </c>
      <c r="AA494" s="246">
        <f t="shared" si="45"/>
        <v>39360</v>
      </c>
      <c r="AB494" s="17">
        <f t="shared" si="46"/>
        <v>29173.4</v>
      </c>
      <c r="AC494" s="16">
        <f t="shared" si="47"/>
        <v>984</v>
      </c>
    </row>
    <row r="495" spans="23:29">
      <c r="W495" s="16">
        <v>986</v>
      </c>
      <c r="X495" s="246">
        <f t="shared" si="44"/>
        <v>3451</v>
      </c>
      <c r="Y495" s="246">
        <f t="shared" si="48"/>
        <v>9761.4</v>
      </c>
      <c r="Z495" s="17">
        <f t="shared" si="49"/>
        <v>10206.4</v>
      </c>
      <c r="AA495" s="246">
        <f t="shared" si="45"/>
        <v>39440</v>
      </c>
      <c r="AB495" s="17">
        <f t="shared" si="46"/>
        <v>29233.599999999999</v>
      </c>
      <c r="AC495" s="16">
        <f t="shared" si="47"/>
        <v>986</v>
      </c>
    </row>
    <row r="496" spans="23:29">
      <c r="W496" s="16">
        <v>988</v>
      </c>
      <c r="X496" s="246">
        <f t="shared" si="44"/>
        <v>3458</v>
      </c>
      <c r="Y496" s="246">
        <f t="shared" si="48"/>
        <v>9781.2000000000007</v>
      </c>
      <c r="Z496" s="17">
        <f t="shared" si="49"/>
        <v>10226.200000000001</v>
      </c>
      <c r="AA496" s="246">
        <f t="shared" si="45"/>
        <v>39520</v>
      </c>
      <c r="AB496" s="17">
        <f t="shared" si="46"/>
        <v>29293.8</v>
      </c>
      <c r="AC496" s="16">
        <f t="shared" si="47"/>
        <v>988</v>
      </c>
    </row>
    <row r="497" spans="23:29">
      <c r="W497" s="16">
        <v>990</v>
      </c>
      <c r="X497" s="246">
        <f t="shared" si="44"/>
        <v>3465</v>
      </c>
      <c r="Y497" s="246">
        <f t="shared" si="48"/>
        <v>9801</v>
      </c>
      <c r="Z497" s="17">
        <f t="shared" si="49"/>
        <v>10246</v>
      </c>
      <c r="AA497" s="246">
        <f t="shared" si="45"/>
        <v>39600</v>
      </c>
      <c r="AB497" s="17">
        <f t="shared" si="46"/>
        <v>29354</v>
      </c>
      <c r="AC497" s="16">
        <f t="shared" si="47"/>
        <v>990</v>
      </c>
    </row>
    <row r="498" spans="23:29">
      <c r="W498" s="16">
        <v>992</v>
      </c>
      <c r="X498" s="246">
        <f t="shared" si="44"/>
        <v>3472</v>
      </c>
      <c r="Y498" s="246">
        <f t="shared" si="48"/>
        <v>9820.8000000000011</v>
      </c>
      <c r="Z498" s="17">
        <f t="shared" si="49"/>
        <v>10265.800000000001</v>
      </c>
      <c r="AA498" s="246">
        <f t="shared" si="45"/>
        <v>39680</v>
      </c>
      <c r="AB498" s="17">
        <f t="shared" si="46"/>
        <v>29414.199999999997</v>
      </c>
      <c r="AC498" s="16">
        <f t="shared" si="47"/>
        <v>992</v>
      </c>
    </row>
    <row r="499" spans="23:29">
      <c r="W499" s="16">
        <v>994</v>
      </c>
      <c r="X499" s="246">
        <f t="shared" si="44"/>
        <v>3479</v>
      </c>
      <c r="Y499" s="246">
        <f t="shared" si="48"/>
        <v>9840.6</v>
      </c>
      <c r="Z499" s="17">
        <f t="shared" si="49"/>
        <v>10285.6</v>
      </c>
      <c r="AA499" s="246">
        <f t="shared" si="45"/>
        <v>39760</v>
      </c>
      <c r="AB499" s="17">
        <f t="shared" si="46"/>
        <v>29474.400000000001</v>
      </c>
      <c r="AC499" s="16">
        <f t="shared" si="47"/>
        <v>994</v>
      </c>
    </row>
    <row r="500" spans="23:29">
      <c r="W500" s="16">
        <v>996</v>
      </c>
      <c r="X500" s="246">
        <f t="shared" si="44"/>
        <v>3486</v>
      </c>
      <c r="Y500" s="246">
        <f t="shared" si="48"/>
        <v>9860.4</v>
      </c>
      <c r="Z500" s="17">
        <f t="shared" si="49"/>
        <v>10305.4</v>
      </c>
      <c r="AA500" s="246">
        <f t="shared" si="45"/>
        <v>39840</v>
      </c>
      <c r="AB500" s="17">
        <f t="shared" si="46"/>
        <v>29534.6</v>
      </c>
      <c r="AC500" s="16">
        <f t="shared" si="47"/>
        <v>996</v>
      </c>
    </row>
    <row r="501" spans="23:29">
      <c r="W501" s="16">
        <v>998</v>
      </c>
      <c r="X501" s="246">
        <f t="shared" si="44"/>
        <v>3493</v>
      </c>
      <c r="Y501" s="246">
        <f t="shared" si="48"/>
        <v>9880.2000000000007</v>
      </c>
      <c r="Z501" s="17">
        <f t="shared" si="49"/>
        <v>10325.200000000001</v>
      </c>
      <c r="AA501" s="246">
        <f t="shared" si="45"/>
        <v>39920</v>
      </c>
      <c r="AB501" s="17">
        <f t="shared" si="46"/>
        <v>29594.799999999999</v>
      </c>
      <c r="AC501" s="16">
        <f t="shared" si="47"/>
        <v>998</v>
      </c>
    </row>
    <row r="502" spans="23:29">
      <c r="W502" s="16">
        <v>1000</v>
      </c>
      <c r="X502" s="246">
        <f t="shared" si="44"/>
        <v>3500</v>
      </c>
      <c r="Y502" s="246">
        <f t="shared" si="48"/>
        <v>9900</v>
      </c>
      <c r="Z502" s="17">
        <f t="shared" si="49"/>
        <v>10345</v>
      </c>
      <c r="AA502" s="246">
        <f t="shared" si="45"/>
        <v>40000</v>
      </c>
      <c r="AB502" s="17">
        <f t="shared" si="46"/>
        <v>29655</v>
      </c>
      <c r="AC502" s="16">
        <f t="shared" si="47"/>
        <v>1000</v>
      </c>
    </row>
    <row r="503" spans="23:29">
      <c r="W503" s="16">
        <v>1002</v>
      </c>
      <c r="X503" s="246">
        <f t="shared" si="44"/>
        <v>3507</v>
      </c>
      <c r="Y503" s="246">
        <f t="shared" si="48"/>
        <v>9919.8000000000011</v>
      </c>
      <c r="Z503" s="17">
        <f t="shared" si="49"/>
        <v>10364.800000000001</v>
      </c>
      <c r="AA503" s="246">
        <f t="shared" si="45"/>
        <v>40080</v>
      </c>
      <c r="AB503" s="17">
        <f t="shared" si="46"/>
        <v>29715.199999999997</v>
      </c>
      <c r="AC503" s="16">
        <f t="shared" si="47"/>
        <v>1002</v>
      </c>
    </row>
    <row r="504" spans="23:29">
      <c r="W504" s="16">
        <v>1004</v>
      </c>
      <c r="X504" s="246">
        <f t="shared" si="44"/>
        <v>3514</v>
      </c>
      <c r="Y504" s="246">
        <f t="shared" si="48"/>
        <v>9939.6</v>
      </c>
      <c r="Z504" s="17">
        <f t="shared" si="49"/>
        <v>10384.6</v>
      </c>
      <c r="AA504" s="246">
        <f t="shared" si="45"/>
        <v>40160</v>
      </c>
      <c r="AB504" s="17">
        <f t="shared" si="46"/>
        <v>29775.4</v>
      </c>
      <c r="AC504" s="16">
        <f t="shared" si="47"/>
        <v>1004</v>
      </c>
    </row>
    <row r="505" spans="23:29">
      <c r="W505" s="16">
        <v>1006</v>
      </c>
      <c r="X505" s="246">
        <f t="shared" si="44"/>
        <v>3521</v>
      </c>
      <c r="Y505" s="246">
        <f t="shared" si="48"/>
        <v>9959.4</v>
      </c>
      <c r="Z505" s="17">
        <f t="shared" si="49"/>
        <v>10404.4</v>
      </c>
      <c r="AA505" s="246">
        <f t="shared" si="45"/>
        <v>40240</v>
      </c>
      <c r="AB505" s="17">
        <f t="shared" si="46"/>
        <v>29835.599999999999</v>
      </c>
      <c r="AC505" s="16">
        <f t="shared" si="47"/>
        <v>1006</v>
      </c>
    </row>
    <row r="506" spans="23:29">
      <c r="W506" s="16">
        <v>1008</v>
      </c>
      <c r="X506" s="246">
        <f t="shared" si="44"/>
        <v>3528</v>
      </c>
      <c r="Y506" s="246">
        <f t="shared" si="48"/>
        <v>9979.2000000000007</v>
      </c>
      <c r="Z506" s="17">
        <f t="shared" si="49"/>
        <v>10424.200000000001</v>
      </c>
      <c r="AA506" s="246">
        <f t="shared" si="45"/>
        <v>40320</v>
      </c>
      <c r="AB506" s="17">
        <f t="shared" si="46"/>
        <v>29895.8</v>
      </c>
      <c r="AC506" s="16">
        <f t="shared" si="47"/>
        <v>1008</v>
      </c>
    </row>
    <row r="507" spans="23:29">
      <c r="W507" s="16">
        <v>1010</v>
      </c>
      <c r="X507" s="246">
        <f t="shared" si="44"/>
        <v>3535</v>
      </c>
      <c r="Y507" s="246">
        <f t="shared" si="48"/>
        <v>9999</v>
      </c>
      <c r="Z507" s="17">
        <f t="shared" si="49"/>
        <v>10444</v>
      </c>
      <c r="AA507" s="246">
        <f t="shared" si="45"/>
        <v>40400</v>
      </c>
      <c r="AB507" s="17">
        <f t="shared" si="46"/>
        <v>29956</v>
      </c>
      <c r="AC507" s="16">
        <f t="shared" si="47"/>
        <v>1010</v>
      </c>
    </row>
    <row r="508" spans="23:29">
      <c r="W508" s="16">
        <v>1012</v>
      </c>
      <c r="X508" s="246">
        <f t="shared" si="44"/>
        <v>3542</v>
      </c>
      <c r="Y508" s="246">
        <f t="shared" si="48"/>
        <v>10018.800000000001</v>
      </c>
      <c r="Z508" s="17">
        <f t="shared" si="49"/>
        <v>10463.800000000001</v>
      </c>
      <c r="AA508" s="246">
        <f t="shared" si="45"/>
        <v>40480</v>
      </c>
      <c r="AB508" s="17">
        <f t="shared" si="46"/>
        <v>30016.199999999997</v>
      </c>
      <c r="AC508" s="16">
        <f t="shared" si="47"/>
        <v>1012</v>
      </c>
    </row>
    <row r="509" spans="23:29">
      <c r="W509" s="16">
        <v>1014</v>
      </c>
      <c r="X509" s="246">
        <f t="shared" si="44"/>
        <v>3549</v>
      </c>
      <c r="Y509" s="246">
        <f t="shared" si="48"/>
        <v>10038.6</v>
      </c>
      <c r="Z509" s="17">
        <f t="shared" si="49"/>
        <v>10483.6</v>
      </c>
      <c r="AA509" s="246">
        <f t="shared" si="45"/>
        <v>40560</v>
      </c>
      <c r="AB509" s="17">
        <f t="shared" si="46"/>
        <v>30076.400000000001</v>
      </c>
      <c r="AC509" s="16">
        <f t="shared" si="47"/>
        <v>1014</v>
      </c>
    </row>
    <row r="510" spans="23:29">
      <c r="W510" s="16">
        <v>1016</v>
      </c>
      <c r="X510" s="246">
        <f t="shared" si="44"/>
        <v>3556</v>
      </c>
      <c r="Y510" s="246">
        <f t="shared" si="48"/>
        <v>10058.4</v>
      </c>
      <c r="Z510" s="17">
        <f t="shared" si="49"/>
        <v>10503.4</v>
      </c>
      <c r="AA510" s="246">
        <f t="shared" si="45"/>
        <v>40640</v>
      </c>
      <c r="AB510" s="17">
        <f t="shared" si="46"/>
        <v>30136.6</v>
      </c>
      <c r="AC510" s="16">
        <f t="shared" si="47"/>
        <v>1016</v>
      </c>
    </row>
    <row r="511" spans="23:29">
      <c r="W511" s="16">
        <v>1018</v>
      </c>
      <c r="X511" s="246">
        <f t="shared" si="44"/>
        <v>3563</v>
      </c>
      <c r="Y511" s="246">
        <f t="shared" si="48"/>
        <v>10078.200000000001</v>
      </c>
      <c r="Z511" s="17">
        <f t="shared" si="49"/>
        <v>10523.2</v>
      </c>
      <c r="AA511" s="246">
        <f t="shared" si="45"/>
        <v>40720</v>
      </c>
      <c r="AB511" s="17">
        <f t="shared" si="46"/>
        <v>30196.799999999999</v>
      </c>
      <c r="AC511" s="16">
        <f t="shared" si="47"/>
        <v>1018</v>
      </c>
    </row>
    <row r="512" spans="23:29">
      <c r="W512" s="16">
        <v>1020</v>
      </c>
      <c r="X512" s="246">
        <f t="shared" si="44"/>
        <v>3570</v>
      </c>
      <c r="Y512" s="246">
        <f t="shared" si="48"/>
        <v>10098</v>
      </c>
      <c r="Z512" s="17">
        <f t="shared" si="49"/>
        <v>10543</v>
      </c>
      <c r="AA512" s="246">
        <f t="shared" si="45"/>
        <v>40800</v>
      </c>
      <c r="AB512" s="17">
        <f t="shared" si="46"/>
        <v>30257</v>
      </c>
      <c r="AC512" s="16">
        <f t="shared" si="47"/>
        <v>1020</v>
      </c>
    </row>
    <row r="513" spans="23:29">
      <c r="W513" s="16">
        <v>1022</v>
      </c>
      <c r="X513" s="246">
        <f t="shared" si="44"/>
        <v>3577</v>
      </c>
      <c r="Y513" s="246">
        <f t="shared" si="48"/>
        <v>10117.800000000001</v>
      </c>
      <c r="Z513" s="17">
        <f t="shared" si="49"/>
        <v>10562.800000000001</v>
      </c>
      <c r="AA513" s="246">
        <f t="shared" si="45"/>
        <v>40880</v>
      </c>
      <c r="AB513" s="17">
        <f t="shared" si="46"/>
        <v>30317.199999999997</v>
      </c>
      <c r="AC513" s="16">
        <f t="shared" si="47"/>
        <v>1022</v>
      </c>
    </row>
    <row r="514" spans="23:29">
      <c r="W514" s="16">
        <v>1024</v>
      </c>
      <c r="X514" s="246">
        <f t="shared" ref="X514:X540" si="50">W514*$E$26</f>
        <v>3584</v>
      </c>
      <c r="Y514" s="246">
        <f t="shared" si="48"/>
        <v>10137.6</v>
      </c>
      <c r="Z514" s="17">
        <f t="shared" si="49"/>
        <v>10582.6</v>
      </c>
      <c r="AA514" s="246">
        <f t="shared" ref="AA514:AA540" si="51">W514*$E$31</f>
        <v>40960</v>
      </c>
      <c r="AB514" s="17">
        <f t="shared" ref="AB514:AB540" si="52">AA514-Z514</f>
        <v>30377.4</v>
      </c>
      <c r="AC514" s="16">
        <f t="shared" ref="AC514:AC540" si="53">IF(AB514&gt;0,W514)</f>
        <v>1024</v>
      </c>
    </row>
    <row r="515" spans="23:29">
      <c r="W515" s="16">
        <v>1026</v>
      </c>
      <c r="X515" s="246">
        <f t="shared" si="50"/>
        <v>3591</v>
      </c>
      <c r="Y515" s="246">
        <f t="shared" ref="Y515:Y540" si="54">W515*SUM($E$32:$E$34)</f>
        <v>10157.4</v>
      </c>
      <c r="Z515" s="17">
        <f t="shared" si="49"/>
        <v>10602.4</v>
      </c>
      <c r="AA515" s="246">
        <f t="shared" si="51"/>
        <v>41040</v>
      </c>
      <c r="AB515" s="17">
        <f t="shared" si="52"/>
        <v>30437.599999999999</v>
      </c>
      <c r="AC515" s="16">
        <f t="shared" si="53"/>
        <v>1026</v>
      </c>
    </row>
    <row r="516" spans="23:29">
      <c r="W516" s="16">
        <v>1028</v>
      </c>
      <c r="X516" s="246">
        <f t="shared" si="50"/>
        <v>3598</v>
      </c>
      <c r="Y516" s="246">
        <f t="shared" si="54"/>
        <v>10177.200000000001</v>
      </c>
      <c r="Z516" s="17">
        <f t="shared" si="49"/>
        <v>10622.2</v>
      </c>
      <c r="AA516" s="246">
        <f t="shared" si="51"/>
        <v>41120</v>
      </c>
      <c r="AB516" s="17">
        <f t="shared" si="52"/>
        <v>30497.8</v>
      </c>
      <c r="AC516" s="16">
        <f t="shared" si="53"/>
        <v>1028</v>
      </c>
    </row>
    <row r="517" spans="23:29">
      <c r="W517" s="16">
        <v>1030</v>
      </c>
      <c r="X517" s="246">
        <f t="shared" si="50"/>
        <v>3605</v>
      </c>
      <c r="Y517" s="246">
        <f t="shared" si="54"/>
        <v>10197</v>
      </c>
      <c r="Z517" s="17">
        <f>$G$15+Y517</f>
        <v>10642</v>
      </c>
      <c r="AA517" s="246">
        <f t="shared" si="51"/>
        <v>41200</v>
      </c>
      <c r="AB517" s="17">
        <f t="shared" si="52"/>
        <v>30558</v>
      </c>
      <c r="AC517" s="16">
        <f t="shared" si="53"/>
        <v>1030</v>
      </c>
    </row>
    <row r="518" spans="23:29">
      <c r="W518" s="16">
        <v>1032</v>
      </c>
      <c r="X518" s="246">
        <f t="shared" si="50"/>
        <v>3612</v>
      </c>
      <c r="Y518" s="246">
        <f t="shared" si="54"/>
        <v>10216.800000000001</v>
      </c>
      <c r="Z518" s="17">
        <f>$G$15+Y518</f>
        <v>10661.800000000001</v>
      </c>
      <c r="AA518" s="246">
        <f t="shared" si="51"/>
        <v>41280</v>
      </c>
      <c r="AB518" s="17">
        <f t="shared" si="52"/>
        <v>30618.199999999997</v>
      </c>
      <c r="AC518" s="16">
        <f t="shared" si="53"/>
        <v>1032</v>
      </c>
    </row>
    <row r="519" spans="23:29">
      <c r="W519" s="16">
        <v>1034</v>
      </c>
      <c r="X519" s="246">
        <f t="shared" si="50"/>
        <v>3619</v>
      </c>
      <c r="Y519" s="246">
        <f t="shared" si="54"/>
        <v>10236.6</v>
      </c>
      <c r="Z519" s="17">
        <f t="shared" ref="Z519:Z540" si="55">$G$15+Y519</f>
        <v>10681.6</v>
      </c>
      <c r="AA519" s="246">
        <f t="shared" si="51"/>
        <v>41360</v>
      </c>
      <c r="AB519" s="17">
        <f t="shared" si="52"/>
        <v>30678.400000000001</v>
      </c>
      <c r="AC519" s="16">
        <f t="shared" si="53"/>
        <v>1034</v>
      </c>
    </row>
    <row r="520" spans="23:29">
      <c r="W520" s="16">
        <v>1036</v>
      </c>
      <c r="X520" s="246">
        <f t="shared" si="50"/>
        <v>3626</v>
      </c>
      <c r="Y520" s="246">
        <f t="shared" si="54"/>
        <v>10256.4</v>
      </c>
      <c r="Z520" s="17">
        <f t="shared" si="55"/>
        <v>10701.4</v>
      </c>
      <c r="AA520" s="246">
        <f t="shared" si="51"/>
        <v>41440</v>
      </c>
      <c r="AB520" s="17">
        <f t="shared" si="52"/>
        <v>30738.6</v>
      </c>
      <c r="AC520" s="16">
        <f t="shared" si="53"/>
        <v>1036</v>
      </c>
    </row>
    <row r="521" spans="23:29">
      <c r="W521" s="16">
        <v>1038</v>
      </c>
      <c r="X521" s="246">
        <f t="shared" si="50"/>
        <v>3633</v>
      </c>
      <c r="Y521" s="246">
        <f t="shared" si="54"/>
        <v>10276.200000000001</v>
      </c>
      <c r="Z521" s="17">
        <f t="shared" si="55"/>
        <v>10721.2</v>
      </c>
      <c r="AA521" s="246">
        <f t="shared" si="51"/>
        <v>41520</v>
      </c>
      <c r="AB521" s="17">
        <f t="shared" si="52"/>
        <v>30798.799999999999</v>
      </c>
      <c r="AC521" s="16">
        <f t="shared" si="53"/>
        <v>1038</v>
      </c>
    </row>
    <row r="522" spans="23:29">
      <c r="W522" s="16">
        <v>1040</v>
      </c>
      <c r="X522" s="246">
        <f t="shared" si="50"/>
        <v>3640</v>
      </c>
      <c r="Y522" s="246">
        <f t="shared" si="54"/>
        <v>10296</v>
      </c>
      <c r="Z522" s="17">
        <f t="shared" si="55"/>
        <v>10741</v>
      </c>
      <c r="AA522" s="246">
        <f t="shared" si="51"/>
        <v>41600</v>
      </c>
      <c r="AB522" s="17">
        <f t="shared" si="52"/>
        <v>30859</v>
      </c>
      <c r="AC522" s="16">
        <f t="shared" si="53"/>
        <v>1040</v>
      </c>
    </row>
    <row r="523" spans="23:29">
      <c r="W523" s="16">
        <v>1042</v>
      </c>
      <c r="X523" s="246">
        <f t="shared" si="50"/>
        <v>3647</v>
      </c>
      <c r="Y523" s="246">
        <f t="shared" si="54"/>
        <v>10315.800000000001</v>
      </c>
      <c r="Z523" s="17">
        <f t="shared" si="55"/>
        <v>10760.800000000001</v>
      </c>
      <c r="AA523" s="246">
        <f t="shared" si="51"/>
        <v>41680</v>
      </c>
      <c r="AB523" s="17">
        <f t="shared" si="52"/>
        <v>30919.199999999997</v>
      </c>
      <c r="AC523" s="16">
        <f t="shared" si="53"/>
        <v>1042</v>
      </c>
    </row>
    <row r="524" spans="23:29">
      <c r="W524" s="16">
        <v>1044</v>
      </c>
      <c r="X524" s="246">
        <f t="shared" si="50"/>
        <v>3654</v>
      </c>
      <c r="Y524" s="246">
        <f t="shared" si="54"/>
        <v>10335.6</v>
      </c>
      <c r="Z524" s="17">
        <f t="shared" si="55"/>
        <v>10780.6</v>
      </c>
      <c r="AA524" s="246">
        <f t="shared" si="51"/>
        <v>41760</v>
      </c>
      <c r="AB524" s="17">
        <f t="shared" si="52"/>
        <v>30979.4</v>
      </c>
      <c r="AC524" s="16">
        <f t="shared" si="53"/>
        <v>1044</v>
      </c>
    </row>
    <row r="525" spans="23:29">
      <c r="W525" s="16">
        <v>1046</v>
      </c>
      <c r="X525" s="246">
        <f t="shared" si="50"/>
        <v>3661</v>
      </c>
      <c r="Y525" s="246">
        <f t="shared" si="54"/>
        <v>10355.4</v>
      </c>
      <c r="Z525" s="17">
        <f t="shared" si="55"/>
        <v>10800.4</v>
      </c>
      <c r="AA525" s="246">
        <f t="shared" si="51"/>
        <v>41840</v>
      </c>
      <c r="AB525" s="17">
        <f t="shared" si="52"/>
        <v>31039.599999999999</v>
      </c>
      <c r="AC525" s="16">
        <f t="shared" si="53"/>
        <v>1046</v>
      </c>
    </row>
    <row r="526" spans="23:29">
      <c r="W526" s="16">
        <v>1048</v>
      </c>
      <c r="X526" s="246">
        <f t="shared" si="50"/>
        <v>3668</v>
      </c>
      <c r="Y526" s="246">
        <f t="shared" si="54"/>
        <v>10375.200000000001</v>
      </c>
      <c r="Z526" s="17">
        <f t="shared" si="55"/>
        <v>10820.2</v>
      </c>
      <c r="AA526" s="246">
        <f t="shared" si="51"/>
        <v>41920</v>
      </c>
      <c r="AB526" s="17">
        <f t="shared" si="52"/>
        <v>31099.8</v>
      </c>
      <c r="AC526" s="16">
        <f t="shared" si="53"/>
        <v>1048</v>
      </c>
    </row>
    <row r="527" spans="23:29">
      <c r="W527" s="16">
        <v>1050</v>
      </c>
      <c r="X527" s="246">
        <f t="shared" si="50"/>
        <v>3675</v>
      </c>
      <c r="Y527" s="246">
        <f t="shared" si="54"/>
        <v>10395</v>
      </c>
      <c r="Z527" s="17">
        <f t="shared" si="55"/>
        <v>10840</v>
      </c>
      <c r="AA527" s="246">
        <f t="shared" si="51"/>
        <v>42000</v>
      </c>
      <c r="AB527" s="17">
        <f t="shared" si="52"/>
        <v>31160</v>
      </c>
      <c r="AC527" s="16">
        <f t="shared" si="53"/>
        <v>1050</v>
      </c>
    </row>
    <row r="528" spans="23:29">
      <c r="W528" s="16">
        <v>1052</v>
      </c>
      <c r="X528" s="246">
        <f t="shared" si="50"/>
        <v>3682</v>
      </c>
      <c r="Y528" s="246">
        <f t="shared" si="54"/>
        <v>10414.800000000001</v>
      </c>
      <c r="Z528" s="17">
        <f t="shared" si="55"/>
        <v>10859.800000000001</v>
      </c>
      <c r="AA528" s="246">
        <f t="shared" si="51"/>
        <v>42080</v>
      </c>
      <c r="AB528" s="17">
        <f t="shared" si="52"/>
        <v>31220.199999999997</v>
      </c>
      <c r="AC528" s="16">
        <f t="shared" si="53"/>
        <v>1052</v>
      </c>
    </row>
    <row r="529" spans="23:29">
      <c r="W529" s="16">
        <v>1054</v>
      </c>
      <c r="X529" s="246">
        <f t="shared" si="50"/>
        <v>3689</v>
      </c>
      <c r="Y529" s="246">
        <f t="shared" si="54"/>
        <v>10434.6</v>
      </c>
      <c r="Z529" s="17">
        <f t="shared" si="55"/>
        <v>10879.6</v>
      </c>
      <c r="AA529" s="246">
        <f t="shared" si="51"/>
        <v>42160</v>
      </c>
      <c r="AB529" s="17">
        <f t="shared" si="52"/>
        <v>31280.400000000001</v>
      </c>
      <c r="AC529" s="16">
        <f t="shared" si="53"/>
        <v>1054</v>
      </c>
    </row>
    <row r="530" spans="23:29">
      <c r="W530" s="16">
        <v>1056</v>
      </c>
      <c r="X530" s="246">
        <f t="shared" si="50"/>
        <v>3696</v>
      </c>
      <c r="Y530" s="246">
        <f t="shared" si="54"/>
        <v>10454.4</v>
      </c>
      <c r="Z530" s="17">
        <f t="shared" si="55"/>
        <v>10899.4</v>
      </c>
      <c r="AA530" s="246">
        <f t="shared" si="51"/>
        <v>42240</v>
      </c>
      <c r="AB530" s="17">
        <f t="shared" si="52"/>
        <v>31340.6</v>
      </c>
      <c r="AC530" s="16">
        <f t="shared" si="53"/>
        <v>1056</v>
      </c>
    </row>
    <row r="531" spans="23:29">
      <c r="W531" s="16">
        <v>1058</v>
      </c>
      <c r="X531" s="246">
        <f t="shared" si="50"/>
        <v>3703</v>
      </c>
      <c r="Y531" s="246">
        <f t="shared" si="54"/>
        <v>10474.200000000001</v>
      </c>
      <c r="Z531" s="17">
        <f t="shared" si="55"/>
        <v>10919.2</v>
      </c>
      <c r="AA531" s="246">
        <f t="shared" si="51"/>
        <v>42320</v>
      </c>
      <c r="AB531" s="17">
        <f t="shared" si="52"/>
        <v>31400.799999999999</v>
      </c>
      <c r="AC531" s="16">
        <f t="shared" si="53"/>
        <v>1058</v>
      </c>
    </row>
    <row r="532" spans="23:29">
      <c r="W532" s="16">
        <v>1060</v>
      </c>
      <c r="X532" s="246">
        <f t="shared" si="50"/>
        <v>3710</v>
      </c>
      <c r="Y532" s="246">
        <f t="shared" si="54"/>
        <v>10494</v>
      </c>
      <c r="Z532" s="17">
        <f t="shared" si="55"/>
        <v>10939</v>
      </c>
      <c r="AA532" s="246">
        <f t="shared" si="51"/>
        <v>42400</v>
      </c>
      <c r="AB532" s="17">
        <f t="shared" si="52"/>
        <v>31461</v>
      </c>
      <c r="AC532" s="16">
        <f t="shared" si="53"/>
        <v>1060</v>
      </c>
    </row>
    <row r="533" spans="23:29">
      <c r="W533" s="16">
        <v>1062</v>
      </c>
      <c r="X533" s="246">
        <f t="shared" si="50"/>
        <v>3717</v>
      </c>
      <c r="Y533" s="246">
        <f t="shared" si="54"/>
        <v>10513.800000000001</v>
      </c>
      <c r="Z533" s="17">
        <f t="shared" si="55"/>
        <v>10958.800000000001</v>
      </c>
      <c r="AA533" s="246">
        <f t="shared" si="51"/>
        <v>42480</v>
      </c>
      <c r="AB533" s="17">
        <f t="shared" si="52"/>
        <v>31521.199999999997</v>
      </c>
      <c r="AC533" s="16">
        <f t="shared" si="53"/>
        <v>1062</v>
      </c>
    </row>
    <row r="534" spans="23:29">
      <c r="W534" s="16">
        <v>1064</v>
      </c>
      <c r="X534" s="246">
        <f t="shared" si="50"/>
        <v>3724</v>
      </c>
      <c r="Y534" s="246">
        <f t="shared" si="54"/>
        <v>10533.6</v>
      </c>
      <c r="Z534" s="17">
        <f t="shared" si="55"/>
        <v>10978.6</v>
      </c>
      <c r="AA534" s="246">
        <f t="shared" si="51"/>
        <v>42560</v>
      </c>
      <c r="AB534" s="17">
        <f t="shared" si="52"/>
        <v>31581.4</v>
      </c>
      <c r="AC534" s="16">
        <f t="shared" si="53"/>
        <v>1064</v>
      </c>
    </row>
    <row r="535" spans="23:29">
      <c r="W535" s="16">
        <v>1066</v>
      </c>
      <c r="X535" s="246">
        <f t="shared" si="50"/>
        <v>3731</v>
      </c>
      <c r="Y535" s="246">
        <f t="shared" si="54"/>
        <v>10553.4</v>
      </c>
      <c r="Z535" s="17">
        <f t="shared" si="55"/>
        <v>10998.4</v>
      </c>
      <c r="AA535" s="246">
        <f t="shared" si="51"/>
        <v>42640</v>
      </c>
      <c r="AB535" s="17">
        <f t="shared" si="52"/>
        <v>31641.599999999999</v>
      </c>
      <c r="AC535" s="16">
        <f t="shared" si="53"/>
        <v>1066</v>
      </c>
    </row>
    <row r="536" spans="23:29">
      <c r="W536" s="16">
        <v>1068</v>
      </c>
      <c r="X536" s="246">
        <f t="shared" si="50"/>
        <v>3738</v>
      </c>
      <c r="Y536" s="246">
        <f t="shared" si="54"/>
        <v>10573.2</v>
      </c>
      <c r="Z536" s="17">
        <f t="shared" si="55"/>
        <v>11018.2</v>
      </c>
      <c r="AA536" s="246">
        <f t="shared" si="51"/>
        <v>42720</v>
      </c>
      <c r="AB536" s="17">
        <f t="shared" si="52"/>
        <v>31701.8</v>
      </c>
      <c r="AC536" s="16">
        <f t="shared" si="53"/>
        <v>1068</v>
      </c>
    </row>
    <row r="537" spans="23:29">
      <c r="W537" s="16">
        <v>1070</v>
      </c>
      <c r="X537" s="246">
        <f t="shared" si="50"/>
        <v>3745</v>
      </c>
      <c r="Y537" s="246">
        <f t="shared" si="54"/>
        <v>10593</v>
      </c>
      <c r="Z537" s="17">
        <f t="shared" si="55"/>
        <v>11038</v>
      </c>
      <c r="AA537" s="246">
        <f t="shared" si="51"/>
        <v>42800</v>
      </c>
      <c r="AB537" s="17">
        <f t="shared" si="52"/>
        <v>31762</v>
      </c>
      <c r="AC537" s="16">
        <f t="shared" si="53"/>
        <v>1070</v>
      </c>
    </row>
    <row r="538" spans="23:29">
      <c r="W538" s="16">
        <v>1072</v>
      </c>
      <c r="X538" s="246">
        <f t="shared" si="50"/>
        <v>3752</v>
      </c>
      <c r="Y538" s="246">
        <f t="shared" si="54"/>
        <v>10612.800000000001</v>
      </c>
      <c r="Z538" s="17">
        <f t="shared" si="55"/>
        <v>11057.800000000001</v>
      </c>
      <c r="AA538" s="246">
        <f t="shared" si="51"/>
        <v>42880</v>
      </c>
      <c r="AB538" s="17">
        <f t="shared" si="52"/>
        <v>31822.199999999997</v>
      </c>
      <c r="AC538" s="16">
        <f t="shared" si="53"/>
        <v>1072</v>
      </c>
    </row>
    <row r="539" spans="23:29">
      <c r="W539" s="16">
        <v>1074</v>
      </c>
      <c r="X539" s="246">
        <f t="shared" si="50"/>
        <v>3759</v>
      </c>
      <c r="Y539" s="246">
        <f t="shared" si="54"/>
        <v>10632.6</v>
      </c>
      <c r="Z539" s="17">
        <f t="shared" si="55"/>
        <v>11077.6</v>
      </c>
      <c r="AA539" s="246">
        <f t="shared" si="51"/>
        <v>42960</v>
      </c>
      <c r="AB539" s="17">
        <f t="shared" si="52"/>
        <v>31882.400000000001</v>
      </c>
      <c r="AC539" s="16">
        <f t="shared" si="53"/>
        <v>1074</v>
      </c>
    </row>
    <row r="540" spans="23:29">
      <c r="W540" s="16">
        <v>1076</v>
      </c>
      <c r="X540" s="246">
        <f t="shared" si="50"/>
        <v>3766</v>
      </c>
      <c r="Y540" s="246">
        <f t="shared" si="54"/>
        <v>10652.4</v>
      </c>
      <c r="Z540" s="17">
        <f t="shared" si="55"/>
        <v>11097.4</v>
      </c>
      <c r="AA540" s="246">
        <f t="shared" si="51"/>
        <v>43040</v>
      </c>
      <c r="AB540" s="17">
        <f t="shared" si="52"/>
        <v>31942.6</v>
      </c>
      <c r="AC540" s="16">
        <f t="shared" si="53"/>
        <v>1076</v>
      </c>
    </row>
    <row r="583" spans="2:10">
      <c r="G583" s="16"/>
      <c r="H583" s="16"/>
      <c r="I583" s="16"/>
      <c r="J583" s="16"/>
    </row>
    <row r="584" spans="2:10">
      <c r="G584" s="16"/>
      <c r="H584" s="16"/>
      <c r="I584" s="16"/>
      <c r="J584" s="16"/>
    </row>
    <row r="585" spans="2:10">
      <c r="B585" s="16"/>
      <c r="C585" s="16"/>
      <c r="D585" s="16"/>
      <c r="E585" s="16"/>
      <c r="F585" s="16"/>
      <c r="G585" s="16"/>
      <c r="H585" s="16"/>
      <c r="I585" s="16"/>
      <c r="J585" s="16"/>
    </row>
    <row r="586" spans="2:10">
      <c r="B586" s="16"/>
      <c r="C586" s="16"/>
      <c r="D586" s="16"/>
      <c r="E586" s="16"/>
      <c r="F586" s="16"/>
      <c r="G586" s="16"/>
      <c r="H586" s="16"/>
      <c r="I586" s="16"/>
      <c r="J586" s="16"/>
    </row>
    <row r="587" spans="2:10">
      <c r="B587" s="16"/>
      <c r="C587" s="16"/>
      <c r="D587" s="16"/>
      <c r="E587" s="16"/>
      <c r="F587" s="16"/>
      <c r="G587" s="16"/>
      <c r="H587" s="16"/>
      <c r="I587" s="16"/>
      <c r="J587" s="16"/>
    </row>
    <row r="588" spans="2:10">
      <c r="B588" s="16"/>
      <c r="C588" s="16"/>
      <c r="D588" s="16"/>
      <c r="E588" s="16"/>
      <c r="F588" s="16"/>
      <c r="G588" s="16"/>
      <c r="H588" s="16"/>
      <c r="I588" s="16"/>
      <c r="J588" s="16"/>
    </row>
    <row r="589" spans="2:10">
      <c r="B589" s="16"/>
      <c r="C589" s="16"/>
      <c r="D589" s="16"/>
      <c r="E589" s="16"/>
      <c r="F589" s="16"/>
      <c r="G589" s="16"/>
      <c r="H589" s="16"/>
      <c r="I589" s="16"/>
      <c r="J589" s="16"/>
    </row>
    <row r="590" spans="2:10">
      <c r="B590" s="16"/>
      <c r="C590" s="16"/>
      <c r="D590" s="16"/>
      <c r="E590" s="16"/>
      <c r="F590" s="16"/>
      <c r="G590" s="16"/>
      <c r="H590" s="16"/>
      <c r="I590" s="16"/>
      <c r="J590" s="16"/>
    </row>
    <row r="591" spans="2:10">
      <c r="B591" s="16"/>
      <c r="C591" s="16"/>
      <c r="D591" s="16"/>
      <c r="E591" s="16"/>
      <c r="F591" s="16"/>
      <c r="G591" s="16"/>
      <c r="H591" s="16"/>
      <c r="I591" s="16"/>
      <c r="J591" s="16"/>
    </row>
    <row r="592" spans="2:10">
      <c r="B592" s="16"/>
      <c r="C592" s="16"/>
      <c r="D592" s="16"/>
      <c r="E592" s="16"/>
      <c r="F592" s="16"/>
      <c r="G592" s="16"/>
      <c r="H592" s="16"/>
      <c r="I592" s="16"/>
      <c r="J592" s="16"/>
    </row>
    <row r="593" spans="2:10">
      <c r="B593" s="16"/>
      <c r="C593" s="16"/>
      <c r="D593" s="16"/>
      <c r="E593" s="16"/>
      <c r="F593" s="16"/>
      <c r="G593" s="16"/>
      <c r="H593" s="16"/>
      <c r="I593" s="16"/>
      <c r="J593" s="16"/>
    </row>
    <row r="594" spans="2:10">
      <c r="B594" s="16"/>
      <c r="C594" s="16"/>
      <c r="D594" s="16"/>
      <c r="E594" s="16"/>
      <c r="F594" s="16"/>
      <c r="G594" s="16"/>
      <c r="H594" s="16"/>
      <c r="I594" s="16"/>
      <c r="J594" s="16"/>
    </row>
    <row r="595" spans="2:10">
      <c r="B595" s="16"/>
      <c r="C595" s="16"/>
      <c r="D595" s="16"/>
      <c r="E595" s="16"/>
      <c r="F595" s="16"/>
      <c r="G595" s="16"/>
      <c r="H595" s="16"/>
      <c r="I595" s="16"/>
      <c r="J595" s="16"/>
    </row>
    <row r="596" spans="2:10">
      <c r="B596" s="16"/>
      <c r="C596" s="16"/>
      <c r="D596" s="16"/>
      <c r="E596" s="16"/>
      <c r="F596" s="16"/>
      <c r="G596" s="16"/>
      <c r="H596" s="16"/>
      <c r="I596" s="16"/>
      <c r="J596" s="16"/>
    </row>
    <row r="597" spans="2:10">
      <c r="B597" s="16"/>
      <c r="C597" s="16"/>
      <c r="D597" s="16"/>
      <c r="E597" s="16"/>
      <c r="F597" s="16"/>
      <c r="G597" s="16"/>
      <c r="H597" s="16"/>
      <c r="I597" s="16"/>
      <c r="J597" s="16"/>
    </row>
    <row r="598" spans="2:10">
      <c r="B598" s="16"/>
      <c r="C598" s="16"/>
      <c r="D598" s="16"/>
      <c r="E598" s="16"/>
      <c r="F598" s="16"/>
      <c r="G598" s="16"/>
      <c r="H598" s="16"/>
      <c r="I598" s="16"/>
      <c r="J598" s="16"/>
    </row>
    <row r="599" spans="2:10">
      <c r="B599" s="16"/>
      <c r="C599" s="16"/>
      <c r="D599" s="16"/>
      <c r="E599" s="16"/>
      <c r="F599" s="16"/>
      <c r="G599" s="16"/>
      <c r="H599" s="16"/>
      <c r="I599" s="16"/>
      <c r="J599" s="16"/>
    </row>
    <row r="600" spans="2:10">
      <c r="B600" s="16"/>
      <c r="C600" s="16"/>
      <c r="D600" s="16"/>
      <c r="E600" s="16"/>
      <c r="F600" s="16"/>
      <c r="G600" s="16"/>
      <c r="H600" s="16"/>
      <c r="I600" s="16"/>
      <c r="J600" s="16"/>
    </row>
    <row r="601" spans="2:10">
      <c r="B601" s="16"/>
      <c r="C601" s="16"/>
      <c r="D601" s="16"/>
      <c r="E601" s="16"/>
      <c r="F601" s="16"/>
      <c r="G601" s="16"/>
      <c r="H601" s="16"/>
      <c r="I601" s="16"/>
      <c r="J601" s="16"/>
    </row>
    <row r="602" spans="2:10">
      <c r="B602" s="16"/>
      <c r="C602" s="16"/>
      <c r="D602" s="16"/>
      <c r="E602" s="16"/>
      <c r="F602" s="16"/>
      <c r="G602" s="16"/>
      <c r="H602" s="16"/>
      <c r="I602" s="16"/>
      <c r="J602" s="16"/>
    </row>
    <row r="603" spans="2:10">
      <c r="B603" s="16"/>
      <c r="C603" s="16"/>
      <c r="D603" s="16"/>
      <c r="E603" s="16"/>
      <c r="F603" s="16"/>
      <c r="G603" s="16"/>
      <c r="H603" s="16"/>
      <c r="I603" s="16"/>
      <c r="J603" s="16"/>
    </row>
    <row r="604" spans="2:10">
      <c r="B604" s="16"/>
      <c r="C604" s="16"/>
      <c r="D604" s="16"/>
      <c r="E604" s="16"/>
      <c r="F604" s="16"/>
      <c r="G604" s="16"/>
      <c r="H604" s="16"/>
      <c r="I604" s="16"/>
      <c r="J604" s="16"/>
    </row>
    <row r="605" spans="2:10">
      <c r="B605" s="16"/>
      <c r="C605" s="16"/>
      <c r="D605" s="16"/>
      <c r="E605" s="16"/>
      <c r="F605" s="16"/>
      <c r="G605" s="16"/>
      <c r="H605" s="16"/>
      <c r="I605" s="16"/>
      <c r="J605" s="16"/>
    </row>
    <row r="606" spans="2:10">
      <c r="B606" s="16"/>
      <c r="C606" s="16"/>
      <c r="D606" s="16"/>
      <c r="E606" s="16"/>
      <c r="F606" s="16"/>
      <c r="G606" s="16"/>
      <c r="H606" s="16"/>
      <c r="I606" s="16"/>
      <c r="J606" s="16"/>
    </row>
    <row r="607" spans="2:10">
      <c r="B607" s="16"/>
      <c r="C607" s="16"/>
      <c r="D607" s="16"/>
      <c r="E607" s="16"/>
      <c r="F607" s="16"/>
      <c r="G607" s="16"/>
      <c r="H607" s="16"/>
      <c r="I607" s="16"/>
      <c r="J607" s="16"/>
    </row>
    <row r="608" spans="2:10">
      <c r="B608" s="16"/>
      <c r="C608" s="16"/>
      <c r="D608" s="16"/>
      <c r="E608" s="16"/>
      <c r="F608" s="16"/>
      <c r="G608" s="16"/>
      <c r="H608" s="16"/>
      <c r="I608" s="16"/>
      <c r="J608" s="16"/>
    </row>
    <row r="609" spans="2:10">
      <c r="B609" s="16"/>
      <c r="C609" s="16"/>
      <c r="D609" s="16"/>
      <c r="E609" s="16"/>
      <c r="F609" s="16"/>
      <c r="G609" s="16"/>
      <c r="H609" s="16"/>
      <c r="I609" s="16"/>
      <c r="J609" s="16"/>
    </row>
    <row r="610" spans="2:10">
      <c r="B610" s="16"/>
      <c r="C610" s="16"/>
      <c r="D610" s="16"/>
      <c r="E610" s="16"/>
      <c r="F610" s="16"/>
      <c r="G610" s="16"/>
      <c r="H610" s="16"/>
      <c r="I610" s="16"/>
      <c r="J610" s="16"/>
    </row>
    <row r="611" spans="2:10">
      <c r="B611" s="16"/>
      <c r="C611" s="16"/>
      <c r="D611" s="16"/>
      <c r="E611" s="16"/>
      <c r="F611" s="16"/>
      <c r="G611" s="16"/>
      <c r="H611" s="16"/>
      <c r="I611" s="16"/>
      <c r="J611" s="16"/>
    </row>
    <row r="612" spans="2:10">
      <c r="B612" s="16"/>
      <c r="C612" s="16"/>
      <c r="D612" s="16"/>
      <c r="E612" s="16"/>
      <c r="F612" s="16"/>
      <c r="G612" s="16"/>
      <c r="H612" s="16"/>
      <c r="I612" s="16"/>
      <c r="J612" s="16"/>
    </row>
    <row r="613" spans="2:10">
      <c r="B613" s="16"/>
      <c r="C613" s="16"/>
      <c r="D613" s="16"/>
      <c r="E613" s="16"/>
      <c r="F613" s="16"/>
      <c r="G613" s="16"/>
      <c r="H613" s="16"/>
      <c r="I613" s="16"/>
      <c r="J613" s="16"/>
    </row>
    <row r="614" spans="2:10">
      <c r="B614" s="16"/>
      <c r="C614" s="16"/>
      <c r="D614" s="16"/>
      <c r="E614" s="16"/>
      <c r="F614" s="16"/>
      <c r="G614" s="16"/>
      <c r="H614" s="16"/>
      <c r="I614" s="16"/>
      <c r="J614" s="16"/>
    </row>
    <row r="615" spans="2:10">
      <c r="B615" s="16"/>
      <c r="C615" s="16"/>
      <c r="D615" s="16"/>
      <c r="E615" s="16"/>
      <c r="F615" s="16"/>
      <c r="G615" s="16"/>
      <c r="H615" s="16"/>
      <c r="I615" s="16"/>
      <c r="J615" s="16"/>
    </row>
    <row r="616" spans="2:10">
      <c r="B616" s="16"/>
      <c r="C616" s="16"/>
      <c r="D616" s="16"/>
      <c r="E616" s="16"/>
      <c r="F616" s="16"/>
      <c r="G616" s="16"/>
      <c r="H616" s="16"/>
      <c r="I616" s="16"/>
      <c r="J616" s="16"/>
    </row>
    <row r="617" spans="2:10">
      <c r="B617" s="16"/>
      <c r="C617" s="16"/>
      <c r="D617" s="16"/>
      <c r="E617" s="16"/>
      <c r="F617" s="16"/>
      <c r="G617" s="16"/>
      <c r="H617" s="16"/>
      <c r="I617" s="16"/>
      <c r="J617" s="16"/>
    </row>
    <row r="618" spans="2:10">
      <c r="B618" s="16"/>
      <c r="C618" s="16"/>
      <c r="D618" s="16"/>
      <c r="E618" s="16"/>
      <c r="F618" s="16"/>
      <c r="G618" s="16"/>
      <c r="H618" s="16"/>
      <c r="I618" s="16"/>
      <c r="J618" s="16"/>
    </row>
    <row r="619" spans="2:10">
      <c r="B619" s="16"/>
      <c r="C619" s="16"/>
      <c r="D619" s="16"/>
      <c r="E619" s="16"/>
      <c r="F619" s="16"/>
      <c r="G619" s="16"/>
      <c r="H619" s="16"/>
      <c r="I619" s="16"/>
      <c r="J619" s="16"/>
    </row>
    <row r="620" spans="2:10">
      <c r="B620" s="16"/>
      <c r="C620" s="16"/>
      <c r="D620" s="16"/>
      <c r="E620" s="16"/>
      <c r="F620" s="16"/>
      <c r="G620" s="16"/>
      <c r="H620" s="16"/>
      <c r="I620" s="16"/>
      <c r="J620" s="16"/>
    </row>
    <row r="621" spans="2:10">
      <c r="B621" s="16"/>
      <c r="C621" s="16"/>
      <c r="D621" s="16"/>
      <c r="E621" s="16"/>
      <c r="F621" s="16"/>
      <c r="G621" s="16"/>
      <c r="H621" s="16"/>
      <c r="I621" s="16"/>
      <c r="J621" s="16"/>
    </row>
    <row r="622" spans="2:10">
      <c r="B622" s="16"/>
      <c r="C622" s="16"/>
      <c r="D622" s="16"/>
      <c r="E622" s="16"/>
      <c r="F622" s="16"/>
      <c r="G622" s="16"/>
      <c r="H622" s="16"/>
      <c r="I622" s="16"/>
      <c r="J622" s="16"/>
    </row>
    <row r="623" spans="2:10">
      <c r="B623" s="16"/>
      <c r="C623" s="16"/>
      <c r="D623" s="16"/>
      <c r="E623" s="16"/>
      <c r="F623" s="16"/>
      <c r="G623" s="16"/>
      <c r="H623" s="16"/>
      <c r="I623" s="16"/>
      <c r="J623" s="16"/>
    </row>
    <row r="624" spans="2:10">
      <c r="B624" s="16"/>
      <c r="C624" s="16"/>
      <c r="D624" s="16"/>
      <c r="E624" s="16"/>
      <c r="F624" s="16"/>
      <c r="G624" s="16"/>
      <c r="H624" s="16"/>
      <c r="I624" s="16"/>
      <c r="J624" s="16"/>
    </row>
    <row r="625" spans="2:10">
      <c r="B625" s="16"/>
      <c r="C625" s="16"/>
      <c r="D625" s="16"/>
      <c r="E625" s="16"/>
      <c r="F625" s="16"/>
      <c r="G625" s="16"/>
      <c r="H625" s="16"/>
      <c r="I625" s="16"/>
      <c r="J625" s="16"/>
    </row>
    <row r="626" spans="2:10">
      <c r="B626" s="16"/>
      <c r="C626" s="16"/>
      <c r="D626" s="16"/>
      <c r="E626" s="16"/>
      <c r="F626" s="16"/>
      <c r="G626" s="16"/>
      <c r="H626" s="16"/>
      <c r="I626" s="16"/>
      <c r="J626" s="16"/>
    </row>
    <row r="627" spans="2:10">
      <c r="B627" s="16"/>
      <c r="C627" s="16"/>
      <c r="D627" s="16"/>
      <c r="E627" s="16"/>
      <c r="F627" s="16"/>
      <c r="G627" s="16"/>
      <c r="H627" s="16"/>
      <c r="I627" s="16"/>
      <c r="J627" s="16"/>
    </row>
    <row r="628" spans="2:10">
      <c r="B628" s="16"/>
      <c r="C628" s="16"/>
      <c r="D628" s="16"/>
      <c r="E628" s="16"/>
      <c r="F628" s="16"/>
      <c r="G628" s="16"/>
      <c r="H628" s="16"/>
      <c r="I628" s="16"/>
      <c r="J628" s="16"/>
    </row>
    <row r="629" spans="2:10">
      <c r="B629" s="16"/>
      <c r="C629" s="16"/>
      <c r="D629" s="16"/>
      <c r="E629" s="16"/>
      <c r="F629" s="16"/>
      <c r="G629" s="16"/>
      <c r="H629" s="16"/>
      <c r="I629" s="16"/>
      <c r="J629" s="16"/>
    </row>
    <row r="630" spans="2:10">
      <c r="B630" s="16"/>
      <c r="C630" s="16"/>
      <c r="D630" s="16"/>
      <c r="E630" s="16"/>
      <c r="F630" s="16"/>
      <c r="G630" s="16"/>
      <c r="H630" s="16"/>
      <c r="I630" s="16"/>
      <c r="J630" s="16"/>
    </row>
    <row r="631" spans="2:10">
      <c r="B631" s="16"/>
      <c r="C631" s="16"/>
      <c r="D631" s="16"/>
      <c r="E631" s="16"/>
      <c r="F631" s="16"/>
      <c r="G631" s="16"/>
      <c r="H631" s="16"/>
      <c r="I631" s="16"/>
      <c r="J631" s="16"/>
    </row>
    <row r="632" spans="2:10">
      <c r="B632" s="16"/>
      <c r="C632" s="16"/>
      <c r="D632" s="16"/>
      <c r="E632" s="16"/>
      <c r="F632" s="16"/>
      <c r="G632" s="16"/>
      <c r="H632" s="16"/>
      <c r="I632" s="16"/>
      <c r="J632" s="16"/>
    </row>
    <row r="633" spans="2:10">
      <c r="B633" s="16"/>
      <c r="C633" s="16"/>
      <c r="D633" s="16"/>
      <c r="E633" s="16"/>
      <c r="F633" s="16"/>
      <c r="G633" s="16"/>
      <c r="H633" s="16"/>
      <c r="I633" s="16"/>
      <c r="J633" s="16"/>
    </row>
    <row r="634" spans="2:10">
      <c r="B634" s="16"/>
      <c r="C634" s="16"/>
      <c r="D634" s="16"/>
      <c r="E634" s="16"/>
      <c r="F634" s="16"/>
    </row>
    <row r="635" spans="2:10">
      <c r="B635" s="16"/>
      <c r="C635" s="16"/>
      <c r="D635" s="16"/>
      <c r="E635" s="16"/>
      <c r="F635" s="16"/>
    </row>
  </sheetData>
  <customSheetViews>
    <customSheetView guid="{BB16745E-E3E9-4D12-A314-3661CF4E6073}" showPageBreaks="1" showGridLines="0" fitToPage="1" printArea="1">
      <selection activeCell="P25" sqref="P25"/>
      <printOptions horizontalCentered="1" verticalCentered="1"/>
      <pageSetup scale="82" orientation="landscape" horizontalDpi="355" verticalDpi="355"/>
      <headerFooter alignWithMargins="0"/>
    </customSheetView>
    <customSheetView guid="{12575920-EC91-E044-81F8-8A0388E12367}" showGridLines="0" fitToPage="1">
      <selection activeCell="B1" sqref="B1"/>
      <printOptions horizontalCentered="1" verticalCentered="1"/>
      <pageSetup scale="82" orientation="landscape" horizontalDpi="355" verticalDpi="355"/>
      <headerFooter alignWithMargins="0"/>
    </customSheetView>
  </customSheetViews>
  <printOptions horizontalCentered="1" verticalCentered="1"/>
  <pageMargins left="0.25" right="0.25" top="0.25" bottom="0.25" header="0.5" footer="0.5"/>
  <pageSetup scale="82" orientation="landscape" horizontalDpi="355" verticalDpi="355"/>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5EC6E"/>
    <pageSetUpPr fitToPage="1"/>
  </sheetPr>
  <dimension ref="A1:Z52"/>
  <sheetViews>
    <sheetView workbookViewId="0">
      <pane xSplit="1" ySplit="2" topLeftCell="B3" activePane="bottomRight" state="frozen"/>
      <selection pane="topRight" activeCell="B1" sqref="B1"/>
      <selection pane="bottomLeft" activeCell="A3" sqref="A3"/>
      <selection pane="bottomRight" activeCell="A32" sqref="A32"/>
    </sheetView>
  </sheetViews>
  <sheetFormatPr baseColWidth="10" defaultColWidth="8.83203125" defaultRowHeight="12" x14ac:dyDescent="0"/>
  <cols>
    <col min="1" max="1" width="21.83203125" customWidth="1"/>
    <col min="2" max="2" width="15.33203125" customWidth="1"/>
    <col min="3" max="3" width="13" customWidth="1"/>
    <col min="4" max="5" width="10" customWidth="1"/>
    <col min="6" max="6" width="9" customWidth="1"/>
    <col min="7" max="7" width="9.6640625" bestFit="1" customWidth="1"/>
    <col min="8" max="8" width="11.6640625" bestFit="1" customWidth="1"/>
    <col min="9" max="9" width="1.6640625" customWidth="1"/>
    <col min="10" max="10" width="10.5" customWidth="1"/>
    <col min="11" max="11" width="1.6640625" customWidth="1"/>
    <col min="25" max="25" width="3.83203125" customWidth="1"/>
    <col min="26" max="26" width="18.6640625" customWidth="1"/>
  </cols>
  <sheetData>
    <row r="1" spans="1:26" ht="23">
      <c r="A1" s="38" t="s">
        <v>93</v>
      </c>
      <c r="B1" s="327"/>
      <c r="C1" s="328"/>
      <c r="D1" s="328"/>
      <c r="E1" s="328"/>
      <c r="F1" s="328"/>
      <c r="G1" s="328"/>
      <c r="H1" s="328"/>
      <c r="I1" s="328"/>
      <c r="J1" s="328"/>
      <c r="K1" s="328"/>
      <c r="L1" s="328"/>
      <c r="M1" s="328"/>
      <c r="N1" s="39"/>
    </row>
    <row r="2" spans="1:26" ht="20">
      <c r="A2" s="162" t="s">
        <v>240</v>
      </c>
      <c r="N2" s="39"/>
    </row>
    <row r="3" spans="1:26">
      <c r="L3" s="42"/>
    </row>
    <row r="5" spans="1:26">
      <c r="L5" s="42"/>
    </row>
    <row r="6" spans="1:26">
      <c r="L6" s="42"/>
    </row>
    <row r="7" spans="1:26">
      <c r="L7" s="42"/>
    </row>
    <row r="8" spans="1:26">
      <c r="L8" s="42"/>
    </row>
    <row r="9" spans="1:26" ht="16" thickBot="1">
      <c r="C9" s="332" t="s">
        <v>161</v>
      </c>
      <c r="D9" s="332"/>
      <c r="E9" s="332"/>
      <c r="F9" s="332"/>
      <c r="G9" s="332"/>
      <c r="H9" s="332"/>
      <c r="J9" s="148" t="s">
        <v>126</v>
      </c>
      <c r="L9" s="42" t="s">
        <v>64</v>
      </c>
      <c r="Z9" s="209" t="s">
        <v>101</v>
      </c>
    </row>
    <row r="10" spans="1:26" ht="33.75" customHeight="1" thickBot="1">
      <c r="A10" s="41"/>
      <c r="B10" s="91"/>
      <c r="C10" s="329" t="s">
        <v>150</v>
      </c>
      <c r="D10" s="330"/>
      <c r="E10" s="331"/>
      <c r="F10" s="329" t="s">
        <v>151</v>
      </c>
      <c r="G10" s="330"/>
      <c r="H10" s="331"/>
      <c r="I10" s="91"/>
      <c r="J10" s="217" t="s">
        <v>127</v>
      </c>
      <c r="K10" s="87"/>
      <c r="L10" s="101" t="s">
        <v>39</v>
      </c>
      <c r="M10" s="101" t="s">
        <v>40</v>
      </c>
      <c r="N10" s="101" t="s">
        <v>41</v>
      </c>
      <c r="O10" s="101" t="s">
        <v>42</v>
      </c>
      <c r="P10" s="101" t="s">
        <v>43</v>
      </c>
      <c r="Q10" s="101" t="s">
        <v>44</v>
      </c>
      <c r="R10" s="101" t="s">
        <v>45</v>
      </c>
      <c r="S10" s="101" t="s">
        <v>46</v>
      </c>
      <c r="T10" s="101" t="s">
        <v>47</v>
      </c>
      <c r="U10" s="101" t="s">
        <v>48</v>
      </c>
      <c r="V10" s="101" t="s">
        <v>49</v>
      </c>
      <c r="W10" s="106" t="s">
        <v>50</v>
      </c>
      <c r="X10" s="107" t="s">
        <v>51</v>
      </c>
      <c r="Z10" s="210" t="s">
        <v>100</v>
      </c>
    </row>
    <row r="11" spans="1:26" ht="13" thickBot="1">
      <c r="A11" s="46" t="s">
        <v>128</v>
      </c>
      <c r="B11" s="47"/>
      <c r="C11" s="93"/>
      <c r="D11" s="93"/>
      <c r="E11" s="93"/>
      <c r="F11" s="93"/>
      <c r="G11" s="93"/>
      <c r="H11" s="93"/>
      <c r="I11" s="212"/>
      <c r="J11" s="93"/>
      <c r="K11" s="212"/>
      <c r="L11" s="81"/>
      <c r="M11" s="82"/>
      <c r="N11" s="82"/>
      <c r="O11" s="82"/>
      <c r="P11" s="82"/>
      <c r="Q11" s="82"/>
      <c r="R11" s="82"/>
      <c r="S11" s="82"/>
      <c r="T11" s="82"/>
      <c r="U11" s="82"/>
      <c r="V11" s="82"/>
      <c r="W11" s="103"/>
      <c r="X11" s="105"/>
      <c r="Z11" s="211"/>
    </row>
    <row r="12" spans="1:26" s="90" customFormat="1" ht="21" thickBot="1">
      <c r="A12" s="88"/>
      <c r="B12" s="89"/>
      <c r="C12" s="94" t="s">
        <v>146</v>
      </c>
      <c r="D12" s="95" t="s">
        <v>147</v>
      </c>
      <c r="E12" s="96" t="s">
        <v>94</v>
      </c>
      <c r="F12" s="94" t="s">
        <v>148</v>
      </c>
      <c r="G12" s="95" t="s">
        <v>149</v>
      </c>
      <c r="H12" s="96" t="s">
        <v>94</v>
      </c>
      <c r="I12" s="89"/>
      <c r="J12" s="89"/>
      <c r="K12" s="89"/>
      <c r="L12" s="89"/>
      <c r="M12" s="89"/>
      <c r="N12" s="89"/>
      <c r="O12" s="89"/>
      <c r="P12" s="89"/>
      <c r="Q12" s="89"/>
      <c r="R12" s="89"/>
      <c r="S12" s="89"/>
      <c r="T12" s="89"/>
      <c r="U12" s="89"/>
      <c r="V12" s="89"/>
      <c r="W12" s="89"/>
      <c r="X12" s="89"/>
    </row>
    <row r="13" spans="1:26" ht="15">
      <c r="A13" s="183" t="s">
        <v>95</v>
      </c>
      <c r="B13" s="97" t="s">
        <v>63</v>
      </c>
      <c r="C13" s="98">
        <v>50</v>
      </c>
      <c r="D13" s="99">
        <v>5</v>
      </c>
      <c r="E13" s="100">
        <f>D13*C13</f>
        <v>250</v>
      </c>
      <c r="F13" s="98">
        <v>100</v>
      </c>
      <c r="G13" s="99">
        <v>2.15</v>
      </c>
      <c r="H13" s="100">
        <f>G13*F13</f>
        <v>215</v>
      </c>
      <c r="I13" s="83"/>
      <c r="J13" s="196"/>
      <c r="K13" s="83"/>
      <c r="L13" s="197"/>
      <c r="M13" s="198"/>
      <c r="N13" s="198"/>
      <c r="O13" s="198"/>
      <c r="P13" s="198"/>
      <c r="Q13" s="198"/>
      <c r="R13" s="198"/>
      <c r="S13" s="198"/>
      <c r="T13" s="198"/>
      <c r="U13" s="198"/>
      <c r="V13" s="198"/>
      <c r="W13" s="199"/>
      <c r="X13" s="200"/>
      <c r="Z13" s="218"/>
    </row>
    <row r="14" spans="1:26" ht="15">
      <c r="A14" s="43" t="s">
        <v>75</v>
      </c>
      <c r="B14" s="92" t="s">
        <v>61</v>
      </c>
      <c r="C14" s="213"/>
      <c r="D14" s="78"/>
      <c r="E14" s="227">
        <f t="shared" ref="E14:E28" si="0">D14*C14</f>
        <v>0</v>
      </c>
      <c r="F14" s="213"/>
      <c r="G14" s="78"/>
      <c r="H14" s="227">
        <f>G14*F14</f>
        <v>0</v>
      </c>
      <c r="I14" s="83"/>
      <c r="J14" s="229"/>
      <c r="K14" s="83"/>
      <c r="L14" s="77"/>
      <c r="M14" s="78"/>
      <c r="N14" s="78"/>
      <c r="O14" s="78"/>
      <c r="P14" s="78"/>
      <c r="Q14" s="78"/>
      <c r="R14" s="78"/>
      <c r="S14" s="78"/>
      <c r="T14" s="78"/>
      <c r="U14" s="78"/>
      <c r="V14" s="78"/>
      <c r="W14" s="102"/>
      <c r="X14" s="104">
        <f>SUM(L14:W14)</f>
        <v>0</v>
      </c>
      <c r="Z14" s="219"/>
    </row>
    <row r="15" spans="1:26" ht="20">
      <c r="A15" s="43" t="s">
        <v>66</v>
      </c>
      <c r="B15" s="92" t="s">
        <v>65</v>
      </c>
      <c r="C15" s="214"/>
      <c r="D15" s="80"/>
      <c r="E15" s="227">
        <f t="shared" si="0"/>
        <v>0</v>
      </c>
      <c r="F15" s="214"/>
      <c r="G15" s="80"/>
      <c r="H15" s="227">
        <f t="shared" ref="H15:H26" si="1">G15*F15</f>
        <v>0</v>
      </c>
      <c r="I15" s="84"/>
      <c r="J15" s="229">
        <v>70</v>
      </c>
      <c r="K15" s="84"/>
      <c r="L15" s="79"/>
      <c r="M15" s="80"/>
      <c r="N15" s="80"/>
      <c r="O15" s="80"/>
      <c r="P15" s="80"/>
      <c r="Q15" s="80"/>
      <c r="R15" s="80"/>
      <c r="S15" s="80"/>
      <c r="T15" s="80"/>
      <c r="U15" s="80"/>
      <c r="V15" s="80"/>
      <c r="W15" s="76"/>
      <c r="X15" s="104">
        <f t="shared" ref="X15:X28" si="2">SUM(L15:W15)</f>
        <v>0</v>
      </c>
      <c r="Z15" s="220" t="s">
        <v>102</v>
      </c>
    </row>
    <row r="16" spans="1:26" ht="20">
      <c r="A16" s="43" t="s">
        <v>71</v>
      </c>
      <c r="B16" s="92" t="s">
        <v>72</v>
      </c>
      <c r="C16" s="335" t="s">
        <v>215</v>
      </c>
      <c r="D16" s="336"/>
      <c r="E16" s="227">
        <f>D46*J40</f>
        <v>100</v>
      </c>
      <c r="F16" s="335" t="s">
        <v>215</v>
      </c>
      <c r="G16" s="336"/>
      <c r="H16" s="227">
        <f>E46*J40</f>
        <v>200</v>
      </c>
      <c r="I16" s="84"/>
      <c r="J16" s="237">
        <f>H46*J40</f>
        <v>140</v>
      </c>
      <c r="K16" s="84"/>
      <c r="L16" s="79"/>
      <c r="M16" s="80"/>
      <c r="N16" s="80"/>
      <c r="O16" s="80"/>
      <c r="P16" s="80"/>
      <c r="Q16" s="80"/>
      <c r="R16" s="80"/>
      <c r="S16" s="80"/>
      <c r="T16" s="80"/>
      <c r="U16" s="80"/>
      <c r="V16" s="80"/>
      <c r="W16" s="76"/>
      <c r="X16" s="104">
        <f t="shared" si="2"/>
        <v>0</v>
      </c>
      <c r="Z16" s="220" t="s">
        <v>102</v>
      </c>
    </row>
    <row r="17" spans="1:26" ht="15">
      <c r="A17" s="43" t="s">
        <v>170</v>
      </c>
      <c r="B17" s="92" t="s">
        <v>72</v>
      </c>
      <c r="C17" s="335" t="s">
        <v>168</v>
      </c>
      <c r="D17" s="336"/>
      <c r="E17" s="227">
        <f>G34</f>
        <v>150</v>
      </c>
      <c r="F17" s="335" t="s">
        <v>168</v>
      </c>
      <c r="G17" s="336"/>
      <c r="H17" s="227">
        <f>G34</f>
        <v>150</v>
      </c>
      <c r="I17" s="84"/>
      <c r="J17" s="237">
        <f>G34</f>
        <v>150</v>
      </c>
      <c r="K17" s="84"/>
      <c r="L17" s="79"/>
      <c r="M17" s="80"/>
      <c r="N17" s="80"/>
      <c r="O17" s="80"/>
      <c r="P17" s="80"/>
      <c r="Q17" s="80"/>
      <c r="R17" s="80"/>
      <c r="S17" s="80"/>
      <c r="T17" s="80"/>
      <c r="U17" s="80"/>
      <c r="V17" s="80"/>
      <c r="W17" s="76"/>
      <c r="X17" s="104">
        <f t="shared" si="2"/>
        <v>0</v>
      </c>
      <c r="Z17" s="220" t="s">
        <v>102</v>
      </c>
    </row>
    <row r="18" spans="1:26" ht="15">
      <c r="A18" s="43" t="s">
        <v>176</v>
      </c>
      <c r="B18" s="92" t="s">
        <v>72</v>
      </c>
      <c r="C18" s="335" t="s">
        <v>168</v>
      </c>
      <c r="D18" s="336"/>
      <c r="E18" s="227">
        <f>G37</f>
        <v>240</v>
      </c>
      <c r="F18" s="335" t="s">
        <v>168</v>
      </c>
      <c r="G18" s="336"/>
      <c r="H18" s="227">
        <f>G37</f>
        <v>240</v>
      </c>
      <c r="I18" s="84"/>
      <c r="J18" s="237">
        <f>G37</f>
        <v>240</v>
      </c>
      <c r="K18" s="84"/>
      <c r="L18" s="79"/>
      <c r="M18" s="80"/>
      <c r="N18" s="80"/>
      <c r="O18" s="80"/>
      <c r="P18" s="80"/>
      <c r="Q18" s="80"/>
      <c r="R18" s="80"/>
      <c r="S18" s="80"/>
      <c r="T18" s="80"/>
      <c r="U18" s="80"/>
      <c r="V18" s="80"/>
      <c r="W18" s="76"/>
      <c r="X18" s="104">
        <f t="shared" ref="X18" si="3">SUM(L18:W18)</f>
        <v>0</v>
      </c>
      <c r="Z18" s="220" t="s">
        <v>102</v>
      </c>
    </row>
    <row r="19" spans="1:26" ht="15">
      <c r="A19" s="43" t="s">
        <v>179</v>
      </c>
      <c r="B19" s="92" t="s">
        <v>62</v>
      </c>
      <c r="C19" s="214"/>
      <c r="D19" s="80"/>
      <c r="E19" s="227">
        <f t="shared" si="0"/>
        <v>0</v>
      </c>
      <c r="F19" s="214"/>
      <c r="G19" s="80"/>
      <c r="H19" s="227">
        <f t="shared" si="1"/>
        <v>0</v>
      </c>
      <c r="I19" s="84"/>
      <c r="J19" s="229">
        <v>25</v>
      </c>
      <c r="K19" s="84"/>
      <c r="L19" s="79"/>
      <c r="M19" s="80"/>
      <c r="N19" s="80"/>
      <c r="O19" s="80"/>
      <c r="P19" s="80"/>
      <c r="Q19" s="80"/>
      <c r="R19" s="80"/>
      <c r="S19" s="80"/>
      <c r="T19" s="80"/>
      <c r="U19" s="80"/>
      <c r="V19" s="80"/>
      <c r="W19" s="76"/>
      <c r="X19" s="104">
        <f t="shared" si="2"/>
        <v>0</v>
      </c>
      <c r="Z19" s="220" t="s">
        <v>102</v>
      </c>
    </row>
    <row r="20" spans="1:26" ht="15">
      <c r="A20" s="43" t="s">
        <v>74</v>
      </c>
      <c r="B20" s="92" t="s">
        <v>62</v>
      </c>
      <c r="C20" s="214"/>
      <c r="D20" s="80"/>
      <c r="E20" s="227">
        <f t="shared" si="0"/>
        <v>0</v>
      </c>
      <c r="F20" s="214"/>
      <c r="G20" s="80"/>
      <c r="H20" s="227">
        <f t="shared" si="1"/>
        <v>0</v>
      </c>
      <c r="I20" s="84"/>
      <c r="J20" s="229"/>
      <c r="K20" s="84"/>
      <c r="L20" s="79"/>
      <c r="M20" s="80"/>
      <c r="N20" s="80"/>
      <c r="O20" s="80"/>
      <c r="P20" s="80"/>
      <c r="Q20" s="80"/>
      <c r="R20" s="80"/>
      <c r="S20" s="80"/>
      <c r="T20" s="80"/>
      <c r="U20" s="80"/>
      <c r="V20" s="80"/>
      <c r="W20" s="76"/>
      <c r="X20" s="104">
        <f t="shared" si="2"/>
        <v>0</v>
      </c>
      <c r="Z20" s="219"/>
    </row>
    <row r="21" spans="1:26" ht="15">
      <c r="A21" s="43" t="s">
        <v>92</v>
      </c>
      <c r="B21" s="92" t="s">
        <v>62</v>
      </c>
      <c r="C21" s="214"/>
      <c r="D21" s="80"/>
      <c r="E21" s="227">
        <f t="shared" si="0"/>
        <v>0</v>
      </c>
      <c r="F21" s="214"/>
      <c r="G21" s="80"/>
      <c r="H21" s="227">
        <f t="shared" si="1"/>
        <v>0</v>
      </c>
      <c r="I21" s="84"/>
      <c r="J21" s="229"/>
      <c r="K21" s="84"/>
      <c r="L21" s="79"/>
      <c r="M21" s="80"/>
      <c r="N21" s="80"/>
      <c r="O21" s="80"/>
      <c r="P21" s="80"/>
      <c r="Q21" s="80"/>
      <c r="R21" s="80"/>
      <c r="S21" s="80"/>
      <c r="T21" s="80"/>
      <c r="U21" s="80"/>
      <c r="V21" s="80"/>
      <c r="W21" s="76"/>
      <c r="X21" s="104">
        <f t="shared" si="2"/>
        <v>0</v>
      </c>
      <c r="Z21" s="219"/>
    </row>
    <row r="22" spans="1:26" ht="15">
      <c r="A22" s="43" t="s">
        <v>90</v>
      </c>
      <c r="B22" s="92" t="s">
        <v>62</v>
      </c>
      <c r="C22" s="214"/>
      <c r="D22" s="80"/>
      <c r="E22" s="227">
        <f>D22*C22</f>
        <v>0</v>
      </c>
      <c r="F22" s="214"/>
      <c r="G22" s="80"/>
      <c r="H22" s="227">
        <f>G22*F22</f>
        <v>0</v>
      </c>
      <c r="I22" s="84"/>
      <c r="J22" s="229"/>
      <c r="K22" s="84"/>
      <c r="L22" s="79"/>
      <c r="M22" s="80"/>
      <c r="N22" s="80"/>
      <c r="O22" s="80"/>
      <c r="P22" s="80"/>
      <c r="Q22" s="80"/>
      <c r="R22" s="80"/>
      <c r="S22" s="80"/>
      <c r="T22" s="80"/>
      <c r="U22" s="80"/>
      <c r="V22" s="80"/>
      <c r="W22" s="76"/>
      <c r="X22" s="104">
        <f>SUM(L22:W22)</f>
        <v>0</v>
      </c>
      <c r="Z22" s="219"/>
    </row>
    <row r="23" spans="1:26" ht="15">
      <c r="A23" s="43" t="s">
        <v>91</v>
      </c>
      <c r="B23" s="92" t="s">
        <v>62</v>
      </c>
      <c r="C23" s="214"/>
      <c r="D23" s="80"/>
      <c r="E23" s="227">
        <f>D23*C23</f>
        <v>0</v>
      </c>
      <c r="F23" s="214"/>
      <c r="G23" s="80"/>
      <c r="H23" s="227">
        <f>G23*F23</f>
        <v>0</v>
      </c>
      <c r="I23" s="84"/>
      <c r="J23" s="229"/>
      <c r="K23" s="84"/>
      <c r="L23" s="79"/>
      <c r="M23" s="80"/>
      <c r="N23" s="80"/>
      <c r="O23" s="80"/>
      <c r="P23" s="80"/>
      <c r="Q23" s="80"/>
      <c r="R23" s="80"/>
      <c r="S23" s="80"/>
      <c r="T23" s="80"/>
      <c r="U23" s="80"/>
      <c r="V23" s="80"/>
      <c r="W23" s="76"/>
      <c r="X23" s="104">
        <f>SUM(L23:W23)</f>
        <v>0</v>
      </c>
      <c r="Z23" s="220" t="s">
        <v>102</v>
      </c>
    </row>
    <row r="24" spans="1:26" ht="15">
      <c r="A24" s="43" t="s">
        <v>209</v>
      </c>
      <c r="B24" s="92" t="s">
        <v>167</v>
      </c>
      <c r="C24" s="214"/>
      <c r="D24" s="80"/>
      <c r="E24" s="227">
        <f t="shared" si="0"/>
        <v>0</v>
      </c>
      <c r="F24" s="214"/>
      <c r="G24" s="80"/>
      <c r="H24" s="227">
        <f t="shared" si="1"/>
        <v>0</v>
      </c>
      <c r="I24" s="84"/>
      <c r="J24" s="229">
        <v>400</v>
      </c>
      <c r="K24" s="84"/>
      <c r="L24" s="79"/>
      <c r="M24" s="80"/>
      <c r="N24" s="80"/>
      <c r="O24" s="80"/>
      <c r="P24" s="80"/>
      <c r="Q24" s="80"/>
      <c r="R24" s="80"/>
      <c r="S24" s="80"/>
      <c r="T24" s="80"/>
      <c r="U24" s="80"/>
      <c r="V24" s="80"/>
      <c r="W24" s="76"/>
      <c r="X24" s="104">
        <f t="shared" si="2"/>
        <v>0</v>
      </c>
      <c r="Z24" s="220" t="s">
        <v>102</v>
      </c>
    </row>
    <row r="25" spans="1:26" ht="15">
      <c r="A25" s="43" t="s">
        <v>210</v>
      </c>
      <c r="B25" s="92" t="s">
        <v>167</v>
      </c>
      <c r="C25" s="214"/>
      <c r="D25" s="80"/>
      <c r="E25" s="227">
        <f t="shared" si="0"/>
        <v>0</v>
      </c>
      <c r="F25" s="214"/>
      <c r="G25" s="80"/>
      <c r="H25" s="227">
        <f t="shared" si="1"/>
        <v>0</v>
      </c>
      <c r="I25" s="84"/>
      <c r="J25" s="229">
        <v>200</v>
      </c>
      <c r="K25" s="84"/>
      <c r="L25" s="79"/>
      <c r="M25" s="80"/>
      <c r="N25" s="80"/>
      <c r="O25" s="80"/>
      <c r="P25" s="80"/>
      <c r="Q25" s="80"/>
      <c r="R25" s="80"/>
      <c r="S25" s="80"/>
      <c r="T25" s="80"/>
      <c r="U25" s="80"/>
      <c r="V25" s="80"/>
      <c r="W25" s="76"/>
      <c r="X25" s="104">
        <f t="shared" si="2"/>
        <v>0</v>
      </c>
      <c r="Z25" s="219"/>
    </row>
    <row r="26" spans="1:26" ht="15">
      <c r="A26" s="43" t="s">
        <v>211</v>
      </c>
      <c r="B26" s="92" t="s">
        <v>167</v>
      </c>
      <c r="C26" s="214"/>
      <c r="D26" s="80"/>
      <c r="E26" s="227">
        <f t="shared" si="0"/>
        <v>0</v>
      </c>
      <c r="F26" s="214"/>
      <c r="G26" s="80"/>
      <c r="H26" s="227">
        <f t="shared" si="1"/>
        <v>0</v>
      </c>
      <c r="I26" s="84"/>
      <c r="J26" s="229">
        <v>100</v>
      </c>
      <c r="K26" s="84"/>
      <c r="L26" s="79"/>
      <c r="M26" s="80"/>
      <c r="N26" s="80"/>
      <c r="O26" s="80"/>
      <c r="P26" s="80"/>
      <c r="Q26" s="80"/>
      <c r="R26" s="80"/>
      <c r="S26" s="80"/>
      <c r="T26" s="80"/>
      <c r="U26" s="80"/>
      <c r="V26" s="80"/>
      <c r="W26" s="76"/>
      <c r="X26" s="104">
        <f t="shared" si="2"/>
        <v>0</v>
      </c>
      <c r="Z26" s="219"/>
    </row>
    <row r="27" spans="1:26" ht="15">
      <c r="A27" s="43" t="s">
        <v>212</v>
      </c>
      <c r="B27" s="92" t="s">
        <v>167</v>
      </c>
      <c r="C27" s="214"/>
      <c r="D27" s="80"/>
      <c r="E27" s="227">
        <f t="shared" ref="E27" si="4">D27*C27</f>
        <v>0</v>
      </c>
      <c r="F27" s="214"/>
      <c r="G27" s="80"/>
      <c r="H27" s="227">
        <f t="shared" ref="H27" si="5">G27*F27</f>
        <v>0</v>
      </c>
      <c r="I27" s="84"/>
      <c r="J27" s="229"/>
      <c r="K27" s="84"/>
      <c r="L27" s="79"/>
      <c r="M27" s="80"/>
      <c r="N27" s="80"/>
      <c r="O27" s="80"/>
      <c r="P27" s="80"/>
      <c r="Q27" s="80"/>
      <c r="R27" s="80"/>
      <c r="S27" s="80"/>
      <c r="T27" s="80"/>
      <c r="U27" s="80"/>
      <c r="V27" s="80"/>
      <c r="W27" s="76"/>
      <c r="X27" s="104">
        <f t="shared" ref="X27" si="6">SUM(L27:W27)</f>
        <v>0</v>
      </c>
      <c r="Z27" s="219"/>
    </row>
    <row r="28" spans="1:26" ht="16" thickBot="1">
      <c r="A28" s="43" t="s">
        <v>213</v>
      </c>
      <c r="B28" s="92" t="s">
        <v>167</v>
      </c>
      <c r="C28" s="215"/>
      <c r="D28" s="216"/>
      <c r="E28" s="228">
        <f t="shared" si="0"/>
        <v>0</v>
      </c>
      <c r="F28" s="215"/>
      <c r="G28" s="216"/>
      <c r="H28" s="228">
        <f>G28*F28</f>
        <v>0</v>
      </c>
      <c r="I28" s="84"/>
      <c r="J28" s="230"/>
      <c r="K28" s="84"/>
      <c r="L28" s="79"/>
      <c r="M28" s="80"/>
      <c r="N28" s="80"/>
      <c r="O28" s="80"/>
      <c r="P28" s="80"/>
      <c r="Q28" s="80"/>
      <c r="R28" s="80"/>
      <c r="S28" s="80"/>
      <c r="T28" s="80"/>
      <c r="U28" s="80"/>
      <c r="V28" s="80"/>
      <c r="W28" s="76"/>
      <c r="X28" s="104">
        <f t="shared" si="2"/>
        <v>0</v>
      </c>
      <c r="Z28" s="219"/>
    </row>
    <row r="29" spans="1:26" ht="13" thickBot="1">
      <c r="A29" s="46" t="s">
        <v>38</v>
      </c>
      <c r="B29" s="47"/>
      <c r="C29" s="93"/>
      <c r="D29" s="93"/>
      <c r="E29" s="243">
        <f>SUM(E14:E28)</f>
        <v>490</v>
      </c>
      <c r="F29" s="235"/>
      <c r="G29" s="93"/>
      <c r="H29" s="243">
        <f>SUM(H14:H28)</f>
        <v>590</v>
      </c>
      <c r="I29" s="212"/>
      <c r="J29" s="243">
        <f>SUM(J14:J28)</f>
        <v>1325</v>
      </c>
      <c r="K29" s="212"/>
      <c r="L29" s="231">
        <f t="shared" ref="L29:W29" si="7">SUM(L14:L28)</f>
        <v>0</v>
      </c>
      <c r="M29" s="232">
        <f t="shared" si="7"/>
        <v>0</v>
      </c>
      <c r="N29" s="232">
        <f t="shared" si="7"/>
        <v>0</v>
      </c>
      <c r="O29" s="232">
        <f t="shared" si="7"/>
        <v>0</v>
      </c>
      <c r="P29" s="232">
        <f t="shared" si="7"/>
        <v>0</v>
      </c>
      <c r="Q29" s="232">
        <f t="shared" si="7"/>
        <v>0</v>
      </c>
      <c r="R29" s="232">
        <f t="shared" si="7"/>
        <v>0</v>
      </c>
      <c r="S29" s="232">
        <f t="shared" si="7"/>
        <v>0</v>
      </c>
      <c r="T29" s="232">
        <f t="shared" si="7"/>
        <v>0</v>
      </c>
      <c r="U29" s="232">
        <f t="shared" si="7"/>
        <v>0</v>
      </c>
      <c r="V29" s="232">
        <f t="shared" si="7"/>
        <v>0</v>
      </c>
      <c r="W29" s="233">
        <f t="shared" si="7"/>
        <v>0</v>
      </c>
      <c r="X29" s="234">
        <f>SUM(L29:W29)</f>
        <v>0</v>
      </c>
      <c r="Z29" s="234">
        <f>SUM(Z14:Z28)</f>
        <v>0</v>
      </c>
    </row>
    <row r="30" spans="1:26" s="90" customFormat="1">
      <c r="A30" s="202"/>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Z30" s="203"/>
    </row>
    <row r="32" spans="1:26" s="75" customFormat="1" ht="15">
      <c r="A32" s="148" t="s">
        <v>129</v>
      </c>
      <c r="B32" s="34" t="s">
        <v>260</v>
      </c>
      <c r="C32" s="34"/>
      <c r="D32" s="34"/>
      <c r="E32" s="34"/>
      <c r="F32" s="34"/>
      <c r="G32" s="34"/>
    </row>
    <row r="33" spans="1:12" s="75" customFormat="1">
      <c r="A33" s="187" t="s">
        <v>63</v>
      </c>
      <c r="B33" s="188"/>
      <c r="C33" s="189" t="s">
        <v>171</v>
      </c>
      <c r="D33" s="189"/>
      <c r="E33" s="189" t="s">
        <v>4</v>
      </c>
      <c r="F33" s="189" t="s">
        <v>3</v>
      </c>
      <c r="G33" s="191" t="s">
        <v>2</v>
      </c>
    </row>
    <row r="34" spans="1:12" s="75" customFormat="1" ht="24">
      <c r="A34" s="192" t="s">
        <v>241</v>
      </c>
      <c r="B34" s="193" t="s">
        <v>170</v>
      </c>
      <c r="C34" s="236">
        <v>5</v>
      </c>
      <c r="D34" s="195" t="s">
        <v>11</v>
      </c>
      <c r="E34" s="204">
        <v>15</v>
      </c>
      <c r="F34" s="194">
        <v>2</v>
      </c>
      <c r="G34" s="221">
        <f>C34*E34*F34</f>
        <v>150</v>
      </c>
    </row>
    <row r="35" spans="1:12" s="75" customFormat="1">
      <c r="A35" s="184"/>
      <c r="B35" s="185"/>
      <c r="C35" s="185"/>
      <c r="D35" s="185"/>
      <c r="E35" s="185"/>
      <c r="F35" s="185"/>
      <c r="G35" s="186"/>
    </row>
    <row r="36" spans="1:12" s="75" customFormat="1">
      <c r="A36" s="187" t="s">
        <v>63</v>
      </c>
      <c r="B36" s="188"/>
      <c r="C36" s="189" t="s">
        <v>172</v>
      </c>
      <c r="D36" s="189"/>
      <c r="E36" s="189" t="s">
        <v>1</v>
      </c>
      <c r="F36" s="190" t="s">
        <v>0</v>
      </c>
      <c r="G36" s="191" t="s">
        <v>2</v>
      </c>
    </row>
    <row r="37" spans="1:12" s="75" customFormat="1" ht="24">
      <c r="A37" s="192" t="s">
        <v>242</v>
      </c>
      <c r="B37" s="193" t="s">
        <v>169</v>
      </c>
      <c r="C37" s="236">
        <v>16</v>
      </c>
      <c r="D37" s="195" t="s">
        <v>11</v>
      </c>
      <c r="E37" s="204">
        <v>30</v>
      </c>
      <c r="F37" s="194">
        <v>0.5</v>
      </c>
      <c r="G37" s="221">
        <f>C37*E37*F37</f>
        <v>240</v>
      </c>
    </row>
    <row r="38" spans="1:12" s="75" customFormat="1"/>
    <row r="39" spans="1:12" ht="15">
      <c r="A39" s="334" t="s">
        <v>164</v>
      </c>
      <c r="B39" s="334"/>
      <c r="C39" s="334"/>
    </row>
    <row r="40" spans="1:12" ht="15">
      <c r="A40" s="43" t="s">
        <v>163</v>
      </c>
      <c r="B40" s="44"/>
      <c r="C40" s="86"/>
      <c r="D40" s="86"/>
      <c r="E40" s="86"/>
      <c r="F40" s="86"/>
      <c r="G40" s="86"/>
      <c r="H40" s="86"/>
      <c r="I40" s="85"/>
      <c r="J40" s="45">
        <v>200</v>
      </c>
      <c r="K40" s="85"/>
    </row>
    <row r="41" spans="1:12">
      <c r="A41" s="205" t="s">
        <v>76</v>
      </c>
      <c r="B41" s="51"/>
      <c r="C41" s="51"/>
      <c r="D41" s="51"/>
      <c r="E41" s="51"/>
      <c r="F41" s="51"/>
      <c r="G41" s="51"/>
      <c r="H41" s="51"/>
      <c r="I41" s="52"/>
      <c r="J41" s="222">
        <f>SUM(J22:J28)/J40</f>
        <v>3.5</v>
      </c>
      <c r="K41" s="52"/>
    </row>
    <row r="43" spans="1:12" ht="16" thickBot="1">
      <c r="A43" s="333" t="s">
        <v>162</v>
      </c>
      <c r="B43" s="333"/>
      <c r="C43" s="333"/>
      <c r="D43" s="333"/>
      <c r="E43" s="333"/>
      <c r="F43" s="333"/>
      <c r="G43" s="333"/>
      <c r="H43" s="333"/>
      <c r="L43" s="42"/>
    </row>
    <row r="44" spans="1:12" s="75" customFormat="1" ht="24">
      <c r="A44" s="171"/>
      <c r="B44" s="172"/>
      <c r="C44" s="172"/>
      <c r="D44" s="173" t="s">
        <v>69</v>
      </c>
      <c r="E44" s="173" t="s">
        <v>70</v>
      </c>
      <c r="F44" s="173" t="s">
        <v>67</v>
      </c>
      <c r="G44" s="173" t="s">
        <v>68</v>
      </c>
      <c r="H44" s="174" t="s">
        <v>73</v>
      </c>
      <c r="L44" s="180"/>
    </row>
    <row r="45" spans="1:12" s="75" customFormat="1">
      <c r="A45" s="169" t="s">
        <v>5</v>
      </c>
      <c r="B45" s="175"/>
      <c r="C45" s="175"/>
      <c r="D45" s="181">
        <v>5</v>
      </c>
      <c r="E45" s="181">
        <v>10</v>
      </c>
      <c r="F45" s="181">
        <v>0</v>
      </c>
      <c r="G45" s="181">
        <v>0</v>
      </c>
      <c r="H45" s="182">
        <v>7</v>
      </c>
      <c r="L45" s="180"/>
    </row>
    <row r="46" spans="1:12" s="75" customFormat="1">
      <c r="A46" s="169" t="s">
        <v>36</v>
      </c>
      <c r="B46" s="206">
        <v>0.1</v>
      </c>
      <c r="D46" s="223">
        <f>D45*$B$46</f>
        <v>0.5</v>
      </c>
      <c r="E46" s="223">
        <f t="shared" ref="E46:F46" si="8">E45*$B$46</f>
        <v>1</v>
      </c>
      <c r="F46" s="223">
        <f t="shared" si="8"/>
        <v>0</v>
      </c>
      <c r="G46" s="223">
        <f>G45*$B$46</f>
        <v>0</v>
      </c>
      <c r="H46" s="224">
        <f>H45*B46</f>
        <v>0.70000000000000007</v>
      </c>
      <c r="L46" s="180"/>
    </row>
    <row r="47" spans="1:12" s="75" customFormat="1">
      <c r="A47" s="169" t="s">
        <v>32</v>
      </c>
      <c r="B47" s="207">
        <v>0.06</v>
      </c>
      <c r="D47" s="223">
        <f>D45*$B47</f>
        <v>0.3</v>
      </c>
      <c r="E47" s="223">
        <f>E45*$B47</f>
        <v>0.6</v>
      </c>
      <c r="F47" s="223">
        <f>F45*$B47</f>
        <v>0</v>
      </c>
      <c r="G47" s="223">
        <f>G45*$B47</f>
        <v>0</v>
      </c>
      <c r="H47" s="224">
        <f>H45*$B47</f>
        <v>0.42</v>
      </c>
      <c r="L47" s="180"/>
    </row>
    <row r="48" spans="1:12" s="75" customFormat="1">
      <c r="A48" s="169" t="s">
        <v>77</v>
      </c>
      <c r="B48" s="175"/>
      <c r="C48" s="175"/>
      <c r="D48" s="223">
        <f>$J$41</f>
        <v>3.5</v>
      </c>
      <c r="E48" s="223">
        <f t="shared" ref="E48:G48" si="9">$J$41</f>
        <v>3.5</v>
      </c>
      <c r="F48" s="223">
        <f t="shared" si="9"/>
        <v>3.5</v>
      </c>
      <c r="G48" s="223">
        <f t="shared" si="9"/>
        <v>3.5</v>
      </c>
      <c r="H48" s="224">
        <f>J41</f>
        <v>3.5</v>
      </c>
      <c r="L48" s="180"/>
    </row>
    <row r="49" spans="1:12" s="75" customFormat="1">
      <c r="A49" s="169"/>
      <c r="B49" s="175"/>
      <c r="C49" s="175"/>
      <c r="D49" s="176"/>
      <c r="E49" s="176"/>
      <c r="F49" s="176"/>
      <c r="G49" s="176"/>
      <c r="H49" s="177"/>
      <c r="L49" s="180"/>
    </row>
    <row r="50" spans="1:12" s="75" customFormat="1">
      <c r="A50" s="244" t="s">
        <v>178</v>
      </c>
      <c r="B50" s="175"/>
      <c r="C50" s="175"/>
      <c r="D50" s="225">
        <f>D45-(D46+D47+D48)</f>
        <v>0.70000000000000018</v>
      </c>
      <c r="E50" s="225">
        <f>E45-(E46+E47+E48)</f>
        <v>4.9000000000000004</v>
      </c>
      <c r="F50" s="225">
        <f>F45-(F46+F47+F48)</f>
        <v>-3.5</v>
      </c>
      <c r="G50" s="225">
        <f t="shared" ref="G50" si="10">G45-(G46+G47+G48)</f>
        <v>-3.5</v>
      </c>
      <c r="H50" s="226">
        <f>H45-(H46+H47+H48)</f>
        <v>2.38</v>
      </c>
      <c r="J50" s="208"/>
      <c r="L50" s="180"/>
    </row>
    <row r="51" spans="1:12" s="75" customFormat="1" ht="13" thickBot="1">
      <c r="A51" s="170"/>
      <c r="B51" s="178"/>
      <c r="C51" s="178"/>
      <c r="D51" s="178"/>
      <c r="E51" s="178"/>
      <c r="F51" s="178"/>
      <c r="G51" s="178"/>
      <c r="H51" s="179"/>
      <c r="L51" s="180"/>
    </row>
    <row r="52" spans="1:12">
      <c r="L52" s="42"/>
    </row>
  </sheetData>
  <customSheetViews>
    <customSheetView guid="{BB16745E-E3E9-4D12-A314-3661CF4E6073}" scale="90" fitToPage="1">
      <pane xSplit="1" ySplit="2" topLeftCell="B33" activePane="bottomRight" state="frozenSplit"/>
      <selection pane="bottomRight" activeCell="C16" sqref="C16:D16"/>
      <pageSetup scale="43" orientation="landscape"/>
    </customSheetView>
    <customSheetView guid="{12575920-EC91-E044-81F8-8A0388E12367}" scale="125" fitToPage="1">
      <pane xSplit="1" ySplit="2.04" topLeftCell="B13" activePane="bottomRight" state="frozenSplit"/>
      <selection pane="bottomRight" activeCell="A32" sqref="A32"/>
      <pageSetup scale="43" orientation="landscape"/>
    </customSheetView>
  </customSheetViews>
  <mergeCells count="12">
    <mergeCell ref="B1:M1"/>
    <mergeCell ref="C10:E10"/>
    <mergeCell ref="F10:H10"/>
    <mergeCell ref="C9:H9"/>
    <mergeCell ref="A43:H43"/>
    <mergeCell ref="A39:C39"/>
    <mergeCell ref="C17:D17"/>
    <mergeCell ref="F17:G17"/>
    <mergeCell ref="F18:G18"/>
    <mergeCell ref="C18:D18"/>
    <mergeCell ref="C16:D16"/>
    <mergeCell ref="F16:G16"/>
  </mergeCells>
  <pageMargins left="0.70866141732283472" right="0.70866141732283472" top="0.74803149606299213" bottom="0.74803149606299213" header="0.31496062992125984" footer="0.31496062992125984"/>
  <pageSetup scale="43"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AC640"/>
  <sheetViews>
    <sheetView showGridLines="0" workbookViewId="0">
      <selection activeCell="L33" sqref="L33"/>
    </sheetView>
  </sheetViews>
  <sheetFormatPr baseColWidth="10" defaultColWidth="8.83203125" defaultRowHeight="13" x14ac:dyDescent="0"/>
  <cols>
    <col min="1" max="1" width="2.5" style="1" customWidth="1"/>
    <col min="2" max="2" width="10.6640625" style="1" customWidth="1"/>
    <col min="3" max="3" width="11.5" style="1" customWidth="1"/>
    <col min="4" max="4" width="5" style="1" customWidth="1"/>
    <col min="5" max="5" width="10.33203125" style="1" customWidth="1"/>
    <col min="6" max="6" width="7.6640625" style="1" customWidth="1"/>
    <col min="7" max="7" width="9.5" style="1" customWidth="1"/>
    <col min="8" max="8" width="8.33203125" style="1" customWidth="1"/>
    <col min="9" max="9" width="7.1640625" style="1" customWidth="1"/>
    <col min="10" max="10" width="10.5" style="1" customWidth="1"/>
    <col min="11" max="11" width="12.1640625" style="1" customWidth="1"/>
    <col min="12" max="12" width="15.5" style="1" customWidth="1"/>
    <col min="13" max="13" width="9.83203125" style="1" customWidth="1"/>
    <col min="14" max="14" width="13.5" style="1" customWidth="1"/>
    <col min="15" max="15" width="7.1640625" style="1" customWidth="1"/>
    <col min="16" max="16" width="10.33203125" style="1" customWidth="1"/>
    <col min="17" max="17" width="16.6640625" style="1" customWidth="1"/>
    <col min="18" max="22" width="8.83203125" style="1"/>
    <col min="23" max="23" width="10.1640625" style="1" bestFit="1" customWidth="1"/>
    <col min="24" max="24" width="12" style="1" bestFit="1" customWidth="1"/>
    <col min="25" max="26" width="11.33203125" style="1" bestFit="1" customWidth="1"/>
    <col min="27" max="27" width="11.33203125" bestFit="1" customWidth="1"/>
    <col min="257" max="257" width="2.5" customWidth="1"/>
    <col min="258" max="258" width="10.6640625" customWidth="1"/>
    <col min="259" max="259" width="11.5" customWidth="1"/>
    <col min="260" max="260" width="5" customWidth="1"/>
    <col min="261" max="261" width="10.33203125" customWidth="1"/>
    <col min="262" max="262" width="7.6640625" customWidth="1"/>
    <col min="263" max="263" width="9.5" customWidth="1"/>
    <col min="264" max="264" width="8.33203125" customWidth="1"/>
    <col min="265" max="265" width="7.1640625" customWidth="1"/>
    <col min="266" max="266" width="10.5" customWidth="1"/>
    <col min="267" max="267" width="12.1640625" customWidth="1"/>
    <col min="268" max="268" width="15.5" customWidth="1"/>
    <col min="269" max="269" width="9.83203125" customWidth="1"/>
    <col min="270" max="270" width="13.5" customWidth="1"/>
    <col min="271" max="271" width="6.1640625" customWidth="1"/>
    <col min="272" max="272" width="10.33203125" customWidth="1"/>
    <col min="273" max="273" width="16.6640625" customWidth="1"/>
    <col min="279" max="279" width="10.1640625" bestFit="1" customWidth="1"/>
    <col min="280" max="280" width="12" bestFit="1" customWidth="1"/>
    <col min="281" max="283" width="11.33203125" bestFit="1" customWidth="1"/>
    <col min="513" max="513" width="2.5" customWidth="1"/>
    <col min="514" max="514" width="10.6640625" customWidth="1"/>
    <col min="515" max="515" width="11.5" customWidth="1"/>
    <col min="516" max="516" width="5" customWidth="1"/>
    <col min="517" max="517" width="10.33203125" customWidth="1"/>
    <col min="518" max="518" width="7.6640625" customWidth="1"/>
    <col min="519" max="519" width="9.5" customWidth="1"/>
    <col min="520" max="520" width="8.33203125" customWidth="1"/>
    <col min="521" max="521" width="7.1640625" customWidth="1"/>
    <col min="522" max="522" width="10.5" customWidth="1"/>
    <col min="523" max="523" width="12.1640625" customWidth="1"/>
    <col min="524" max="524" width="15.5" customWidth="1"/>
    <col min="525" max="525" width="9.83203125" customWidth="1"/>
    <col min="526" max="526" width="13.5" customWidth="1"/>
    <col min="527" max="527" width="6.1640625" customWidth="1"/>
    <col min="528" max="528" width="10.33203125" customWidth="1"/>
    <col min="529" max="529" width="16.6640625" customWidth="1"/>
    <col min="535" max="535" width="10.1640625" bestFit="1" customWidth="1"/>
    <col min="536" max="536" width="12" bestFit="1" customWidth="1"/>
    <col min="537" max="539" width="11.33203125" bestFit="1" customWidth="1"/>
    <col min="769" max="769" width="2.5" customWidth="1"/>
    <col min="770" max="770" width="10.6640625" customWidth="1"/>
    <col min="771" max="771" width="11.5" customWidth="1"/>
    <col min="772" max="772" width="5" customWidth="1"/>
    <col min="773" max="773" width="10.33203125" customWidth="1"/>
    <col min="774" max="774" width="7.6640625" customWidth="1"/>
    <col min="775" max="775" width="9.5" customWidth="1"/>
    <col min="776" max="776" width="8.33203125" customWidth="1"/>
    <col min="777" max="777" width="7.1640625" customWidth="1"/>
    <col min="778" max="778" width="10.5" customWidth="1"/>
    <col min="779" max="779" width="12.1640625" customWidth="1"/>
    <col min="780" max="780" width="15.5" customWidth="1"/>
    <col min="781" max="781" width="9.83203125" customWidth="1"/>
    <col min="782" max="782" width="13.5" customWidth="1"/>
    <col min="783" max="783" width="6.1640625" customWidth="1"/>
    <col min="784" max="784" width="10.33203125" customWidth="1"/>
    <col min="785" max="785" width="16.6640625" customWidth="1"/>
    <col min="791" max="791" width="10.1640625" bestFit="1" customWidth="1"/>
    <col min="792" max="792" width="12" bestFit="1" customWidth="1"/>
    <col min="793" max="795" width="11.33203125" bestFit="1" customWidth="1"/>
    <col min="1025" max="1025" width="2.5" customWidth="1"/>
    <col min="1026" max="1026" width="10.6640625" customWidth="1"/>
    <col min="1027" max="1027" width="11.5" customWidth="1"/>
    <col min="1028" max="1028" width="5" customWidth="1"/>
    <col min="1029" max="1029" width="10.33203125" customWidth="1"/>
    <col min="1030" max="1030" width="7.6640625" customWidth="1"/>
    <col min="1031" max="1031" width="9.5" customWidth="1"/>
    <col min="1032" max="1032" width="8.33203125" customWidth="1"/>
    <col min="1033" max="1033" width="7.1640625" customWidth="1"/>
    <col min="1034" max="1034" width="10.5" customWidth="1"/>
    <col min="1035" max="1035" width="12.1640625" customWidth="1"/>
    <col min="1036" max="1036" width="15.5" customWidth="1"/>
    <col min="1037" max="1037" width="9.83203125" customWidth="1"/>
    <col min="1038" max="1038" width="13.5" customWidth="1"/>
    <col min="1039" max="1039" width="6.1640625" customWidth="1"/>
    <col min="1040" max="1040" width="10.33203125" customWidth="1"/>
    <col min="1041" max="1041" width="16.6640625" customWidth="1"/>
    <col min="1047" max="1047" width="10.1640625" bestFit="1" customWidth="1"/>
    <col min="1048" max="1048" width="12" bestFit="1" customWidth="1"/>
    <col min="1049" max="1051" width="11.33203125" bestFit="1" customWidth="1"/>
    <col min="1281" max="1281" width="2.5" customWidth="1"/>
    <col min="1282" max="1282" width="10.6640625" customWidth="1"/>
    <col min="1283" max="1283" width="11.5" customWidth="1"/>
    <col min="1284" max="1284" width="5" customWidth="1"/>
    <col min="1285" max="1285" width="10.33203125" customWidth="1"/>
    <col min="1286" max="1286" width="7.6640625" customWidth="1"/>
    <col min="1287" max="1287" width="9.5" customWidth="1"/>
    <col min="1288" max="1288" width="8.33203125" customWidth="1"/>
    <col min="1289" max="1289" width="7.1640625" customWidth="1"/>
    <col min="1290" max="1290" width="10.5" customWidth="1"/>
    <col min="1291" max="1291" width="12.1640625" customWidth="1"/>
    <col min="1292" max="1292" width="15.5" customWidth="1"/>
    <col min="1293" max="1293" width="9.83203125" customWidth="1"/>
    <col min="1294" max="1294" width="13.5" customWidth="1"/>
    <col min="1295" max="1295" width="6.1640625" customWidth="1"/>
    <col min="1296" max="1296" width="10.33203125" customWidth="1"/>
    <col min="1297" max="1297" width="16.6640625" customWidth="1"/>
    <col min="1303" max="1303" width="10.1640625" bestFit="1" customWidth="1"/>
    <col min="1304" max="1304" width="12" bestFit="1" customWidth="1"/>
    <col min="1305" max="1307" width="11.33203125" bestFit="1" customWidth="1"/>
    <col min="1537" max="1537" width="2.5" customWidth="1"/>
    <col min="1538" max="1538" width="10.6640625" customWidth="1"/>
    <col min="1539" max="1539" width="11.5" customWidth="1"/>
    <col min="1540" max="1540" width="5" customWidth="1"/>
    <col min="1541" max="1541" width="10.33203125" customWidth="1"/>
    <col min="1542" max="1542" width="7.6640625" customWidth="1"/>
    <col min="1543" max="1543" width="9.5" customWidth="1"/>
    <col min="1544" max="1544" width="8.33203125" customWidth="1"/>
    <col min="1545" max="1545" width="7.1640625" customWidth="1"/>
    <col min="1546" max="1546" width="10.5" customWidth="1"/>
    <col min="1547" max="1547" width="12.1640625" customWidth="1"/>
    <col min="1548" max="1548" width="15.5" customWidth="1"/>
    <col min="1549" max="1549" width="9.83203125" customWidth="1"/>
    <col min="1550" max="1550" width="13.5" customWidth="1"/>
    <col min="1551" max="1551" width="6.1640625" customWidth="1"/>
    <col min="1552" max="1552" width="10.33203125" customWidth="1"/>
    <col min="1553" max="1553" width="16.6640625" customWidth="1"/>
    <col min="1559" max="1559" width="10.1640625" bestFit="1" customWidth="1"/>
    <col min="1560" max="1560" width="12" bestFit="1" customWidth="1"/>
    <col min="1561" max="1563" width="11.33203125" bestFit="1" customWidth="1"/>
    <col min="1793" max="1793" width="2.5" customWidth="1"/>
    <col min="1794" max="1794" width="10.6640625" customWidth="1"/>
    <col min="1795" max="1795" width="11.5" customWidth="1"/>
    <col min="1796" max="1796" width="5" customWidth="1"/>
    <col min="1797" max="1797" width="10.33203125" customWidth="1"/>
    <col min="1798" max="1798" width="7.6640625" customWidth="1"/>
    <col min="1799" max="1799" width="9.5" customWidth="1"/>
    <col min="1800" max="1800" width="8.33203125" customWidth="1"/>
    <col min="1801" max="1801" width="7.1640625" customWidth="1"/>
    <col min="1802" max="1802" width="10.5" customWidth="1"/>
    <col min="1803" max="1803" width="12.1640625" customWidth="1"/>
    <col min="1804" max="1804" width="15.5" customWidth="1"/>
    <col min="1805" max="1805" width="9.83203125" customWidth="1"/>
    <col min="1806" max="1806" width="13.5" customWidth="1"/>
    <col min="1807" max="1807" width="6.1640625" customWidth="1"/>
    <col min="1808" max="1808" width="10.33203125" customWidth="1"/>
    <col min="1809" max="1809" width="16.6640625" customWidth="1"/>
    <col min="1815" max="1815" width="10.1640625" bestFit="1" customWidth="1"/>
    <col min="1816" max="1816" width="12" bestFit="1" customWidth="1"/>
    <col min="1817" max="1819" width="11.33203125" bestFit="1" customWidth="1"/>
    <col min="2049" max="2049" width="2.5" customWidth="1"/>
    <col min="2050" max="2050" width="10.6640625" customWidth="1"/>
    <col min="2051" max="2051" width="11.5" customWidth="1"/>
    <col min="2052" max="2052" width="5" customWidth="1"/>
    <col min="2053" max="2053" width="10.33203125" customWidth="1"/>
    <col min="2054" max="2054" width="7.6640625" customWidth="1"/>
    <col min="2055" max="2055" width="9.5" customWidth="1"/>
    <col min="2056" max="2056" width="8.33203125" customWidth="1"/>
    <col min="2057" max="2057" width="7.1640625" customWidth="1"/>
    <col min="2058" max="2058" width="10.5" customWidth="1"/>
    <col min="2059" max="2059" width="12.1640625" customWidth="1"/>
    <col min="2060" max="2060" width="15.5" customWidth="1"/>
    <col min="2061" max="2061" width="9.83203125" customWidth="1"/>
    <col min="2062" max="2062" width="13.5" customWidth="1"/>
    <col min="2063" max="2063" width="6.1640625" customWidth="1"/>
    <col min="2064" max="2064" width="10.33203125" customWidth="1"/>
    <col min="2065" max="2065" width="16.6640625" customWidth="1"/>
    <col min="2071" max="2071" width="10.1640625" bestFit="1" customWidth="1"/>
    <col min="2072" max="2072" width="12" bestFit="1" customWidth="1"/>
    <col min="2073" max="2075" width="11.33203125" bestFit="1" customWidth="1"/>
    <col min="2305" max="2305" width="2.5" customWidth="1"/>
    <col min="2306" max="2306" width="10.6640625" customWidth="1"/>
    <col min="2307" max="2307" width="11.5" customWidth="1"/>
    <col min="2308" max="2308" width="5" customWidth="1"/>
    <col min="2309" max="2309" width="10.33203125" customWidth="1"/>
    <col min="2310" max="2310" width="7.6640625" customWidth="1"/>
    <col min="2311" max="2311" width="9.5" customWidth="1"/>
    <col min="2312" max="2312" width="8.33203125" customWidth="1"/>
    <col min="2313" max="2313" width="7.1640625" customWidth="1"/>
    <col min="2314" max="2314" width="10.5" customWidth="1"/>
    <col min="2315" max="2315" width="12.1640625" customWidth="1"/>
    <col min="2316" max="2316" width="15.5" customWidth="1"/>
    <col min="2317" max="2317" width="9.83203125" customWidth="1"/>
    <col min="2318" max="2318" width="13.5" customWidth="1"/>
    <col min="2319" max="2319" width="6.1640625" customWidth="1"/>
    <col min="2320" max="2320" width="10.33203125" customWidth="1"/>
    <col min="2321" max="2321" width="16.6640625" customWidth="1"/>
    <col min="2327" max="2327" width="10.1640625" bestFit="1" customWidth="1"/>
    <col min="2328" max="2328" width="12" bestFit="1" customWidth="1"/>
    <col min="2329" max="2331" width="11.33203125" bestFit="1" customWidth="1"/>
    <col min="2561" max="2561" width="2.5" customWidth="1"/>
    <col min="2562" max="2562" width="10.6640625" customWidth="1"/>
    <col min="2563" max="2563" width="11.5" customWidth="1"/>
    <col min="2564" max="2564" width="5" customWidth="1"/>
    <col min="2565" max="2565" width="10.33203125" customWidth="1"/>
    <col min="2566" max="2566" width="7.6640625" customWidth="1"/>
    <col min="2567" max="2567" width="9.5" customWidth="1"/>
    <col min="2568" max="2568" width="8.33203125" customWidth="1"/>
    <col min="2569" max="2569" width="7.1640625" customWidth="1"/>
    <col min="2570" max="2570" width="10.5" customWidth="1"/>
    <col min="2571" max="2571" width="12.1640625" customWidth="1"/>
    <col min="2572" max="2572" width="15.5" customWidth="1"/>
    <col min="2573" max="2573" width="9.83203125" customWidth="1"/>
    <col min="2574" max="2574" width="13.5" customWidth="1"/>
    <col min="2575" max="2575" width="6.1640625" customWidth="1"/>
    <col min="2576" max="2576" width="10.33203125" customWidth="1"/>
    <col min="2577" max="2577" width="16.6640625" customWidth="1"/>
    <col min="2583" max="2583" width="10.1640625" bestFit="1" customWidth="1"/>
    <col min="2584" max="2584" width="12" bestFit="1" customWidth="1"/>
    <col min="2585" max="2587" width="11.33203125" bestFit="1" customWidth="1"/>
    <col min="2817" max="2817" width="2.5" customWidth="1"/>
    <col min="2818" max="2818" width="10.6640625" customWidth="1"/>
    <col min="2819" max="2819" width="11.5" customWidth="1"/>
    <col min="2820" max="2820" width="5" customWidth="1"/>
    <col min="2821" max="2821" width="10.33203125" customWidth="1"/>
    <col min="2822" max="2822" width="7.6640625" customWidth="1"/>
    <col min="2823" max="2823" width="9.5" customWidth="1"/>
    <col min="2824" max="2824" width="8.33203125" customWidth="1"/>
    <col min="2825" max="2825" width="7.1640625" customWidth="1"/>
    <col min="2826" max="2826" width="10.5" customWidth="1"/>
    <col min="2827" max="2827" width="12.1640625" customWidth="1"/>
    <col min="2828" max="2828" width="15.5" customWidth="1"/>
    <col min="2829" max="2829" width="9.83203125" customWidth="1"/>
    <col min="2830" max="2830" width="13.5" customWidth="1"/>
    <col min="2831" max="2831" width="6.1640625" customWidth="1"/>
    <col min="2832" max="2832" width="10.33203125" customWidth="1"/>
    <col min="2833" max="2833" width="16.6640625" customWidth="1"/>
    <col min="2839" max="2839" width="10.1640625" bestFit="1" customWidth="1"/>
    <col min="2840" max="2840" width="12" bestFit="1" customWidth="1"/>
    <col min="2841" max="2843" width="11.33203125" bestFit="1" customWidth="1"/>
    <col min="3073" max="3073" width="2.5" customWidth="1"/>
    <col min="3074" max="3074" width="10.6640625" customWidth="1"/>
    <col min="3075" max="3075" width="11.5" customWidth="1"/>
    <col min="3076" max="3076" width="5" customWidth="1"/>
    <col min="3077" max="3077" width="10.33203125" customWidth="1"/>
    <col min="3078" max="3078" width="7.6640625" customWidth="1"/>
    <col min="3079" max="3079" width="9.5" customWidth="1"/>
    <col min="3080" max="3080" width="8.33203125" customWidth="1"/>
    <col min="3081" max="3081" width="7.1640625" customWidth="1"/>
    <col min="3082" max="3082" width="10.5" customWidth="1"/>
    <col min="3083" max="3083" width="12.1640625" customWidth="1"/>
    <col min="3084" max="3084" width="15.5" customWidth="1"/>
    <col min="3085" max="3085" width="9.83203125" customWidth="1"/>
    <col min="3086" max="3086" width="13.5" customWidth="1"/>
    <col min="3087" max="3087" width="6.1640625" customWidth="1"/>
    <col min="3088" max="3088" width="10.33203125" customWidth="1"/>
    <col min="3089" max="3089" width="16.6640625" customWidth="1"/>
    <col min="3095" max="3095" width="10.1640625" bestFit="1" customWidth="1"/>
    <col min="3096" max="3096" width="12" bestFit="1" customWidth="1"/>
    <col min="3097" max="3099" width="11.33203125" bestFit="1" customWidth="1"/>
    <col min="3329" max="3329" width="2.5" customWidth="1"/>
    <col min="3330" max="3330" width="10.6640625" customWidth="1"/>
    <col min="3331" max="3331" width="11.5" customWidth="1"/>
    <col min="3332" max="3332" width="5" customWidth="1"/>
    <col min="3333" max="3333" width="10.33203125" customWidth="1"/>
    <col min="3334" max="3334" width="7.6640625" customWidth="1"/>
    <col min="3335" max="3335" width="9.5" customWidth="1"/>
    <col min="3336" max="3336" width="8.33203125" customWidth="1"/>
    <col min="3337" max="3337" width="7.1640625" customWidth="1"/>
    <col min="3338" max="3338" width="10.5" customWidth="1"/>
    <col min="3339" max="3339" width="12.1640625" customWidth="1"/>
    <col min="3340" max="3340" width="15.5" customWidth="1"/>
    <col min="3341" max="3341" width="9.83203125" customWidth="1"/>
    <col min="3342" max="3342" width="13.5" customWidth="1"/>
    <col min="3343" max="3343" width="6.1640625" customWidth="1"/>
    <col min="3344" max="3344" width="10.33203125" customWidth="1"/>
    <col min="3345" max="3345" width="16.6640625" customWidth="1"/>
    <col min="3351" max="3351" width="10.1640625" bestFit="1" customWidth="1"/>
    <col min="3352" max="3352" width="12" bestFit="1" customWidth="1"/>
    <col min="3353" max="3355" width="11.33203125" bestFit="1" customWidth="1"/>
    <col min="3585" max="3585" width="2.5" customWidth="1"/>
    <col min="3586" max="3586" width="10.6640625" customWidth="1"/>
    <col min="3587" max="3587" width="11.5" customWidth="1"/>
    <col min="3588" max="3588" width="5" customWidth="1"/>
    <col min="3589" max="3589" width="10.33203125" customWidth="1"/>
    <col min="3590" max="3590" width="7.6640625" customWidth="1"/>
    <col min="3591" max="3591" width="9.5" customWidth="1"/>
    <col min="3592" max="3592" width="8.33203125" customWidth="1"/>
    <col min="3593" max="3593" width="7.1640625" customWidth="1"/>
    <col min="3594" max="3594" width="10.5" customWidth="1"/>
    <col min="3595" max="3595" width="12.1640625" customWidth="1"/>
    <col min="3596" max="3596" width="15.5" customWidth="1"/>
    <col min="3597" max="3597" width="9.83203125" customWidth="1"/>
    <col min="3598" max="3598" width="13.5" customWidth="1"/>
    <col min="3599" max="3599" width="6.1640625" customWidth="1"/>
    <col min="3600" max="3600" width="10.33203125" customWidth="1"/>
    <col min="3601" max="3601" width="16.6640625" customWidth="1"/>
    <col min="3607" max="3607" width="10.1640625" bestFit="1" customWidth="1"/>
    <col min="3608" max="3608" width="12" bestFit="1" customWidth="1"/>
    <col min="3609" max="3611" width="11.33203125" bestFit="1" customWidth="1"/>
    <col min="3841" max="3841" width="2.5" customWidth="1"/>
    <col min="3842" max="3842" width="10.6640625" customWidth="1"/>
    <col min="3843" max="3843" width="11.5" customWidth="1"/>
    <col min="3844" max="3844" width="5" customWidth="1"/>
    <col min="3845" max="3845" width="10.33203125" customWidth="1"/>
    <col min="3846" max="3846" width="7.6640625" customWidth="1"/>
    <col min="3847" max="3847" width="9.5" customWidth="1"/>
    <col min="3848" max="3848" width="8.33203125" customWidth="1"/>
    <col min="3849" max="3849" width="7.1640625" customWidth="1"/>
    <col min="3850" max="3850" width="10.5" customWidth="1"/>
    <col min="3851" max="3851" width="12.1640625" customWidth="1"/>
    <col min="3852" max="3852" width="15.5" customWidth="1"/>
    <col min="3853" max="3853" width="9.83203125" customWidth="1"/>
    <col min="3854" max="3854" width="13.5" customWidth="1"/>
    <col min="3855" max="3855" width="6.1640625" customWidth="1"/>
    <col min="3856" max="3856" width="10.33203125" customWidth="1"/>
    <col min="3857" max="3857" width="16.6640625" customWidth="1"/>
    <col min="3863" max="3863" width="10.1640625" bestFit="1" customWidth="1"/>
    <col min="3864" max="3864" width="12" bestFit="1" customWidth="1"/>
    <col min="3865" max="3867" width="11.33203125" bestFit="1" customWidth="1"/>
    <col min="4097" max="4097" width="2.5" customWidth="1"/>
    <col min="4098" max="4098" width="10.6640625" customWidth="1"/>
    <col min="4099" max="4099" width="11.5" customWidth="1"/>
    <col min="4100" max="4100" width="5" customWidth="1"/>
    <col min="4101" max="4101" width="10.33203125" customWidth="1"/>
    <col min="4102" max="4102" width="7.6640625" customWidth="1"/>
    <col min="4103" max="4103" width="9.5" customWidth="1"/>
    <col min="4104" max="4104" width="8.33203125" customWidth="1"/>
    <col min="4105" max="4105" width="7.1640625" customWidth="1"/>
    <col min="4106" max="4106" width="10.5" customWidth="1"/>
    <col min="4107" max="4107" width="12.1640625" customWidth="1"/>
    <col min="4108" max="4108" width="15.5" customWidth="1"/>
    <col min="4109" max="4109" width="9.83203125" customWidth="1"/>
    <col min="4110" max="4110" width="13.5" customWidth="1"/>
    <col min="4111" max="4111" width="6.1640625" customWidth="1"/>
    <col min="4112" max="4112" width="10.33203125" customWidth="1"/>
    <col min="4113" max="4113" width="16.6640625" customWidth="1"/>
    <col min="4119" max="4119" width="10.1640625" bestFit="1" customWidth="1"/>
    <col min="4120" max="4120" width="12" bestFit="1" customWidth="1"/>
    <col min="4121" max="4123" width="11.33203125" bestFit="1" customWidth="1"/>
    <col min="4353" max="4353" width="2.5" customWidth="1"/>
    <col min="4354" max="4354" width="10.6640625" customWidth="1"/>
    <col min="4355" max="4355" width="11.5" customWidth="1"/>
    <col min="4356" max="4356" width="5" customWidth="1"/>
    <col min="4357" max="4357" width="10.33203125" customWidth="1"/>
    <col min="4358" max="4358" width="7.6640625" customWidth="1"/>
    <col min="4359" max="4359" width="9.5" customWidth="1"/>
    <col min="4360" max="4360" width="8.33203125" customWidth="1"/>
    <col min="4361" max="4361" width="7.1640625" customWidth="1"/>
    <col min="4362" max="4362" width="10.5" customWidth="1"/>
    <col min="4363" max="4363" width="12.1640625" customWidth="1"/>
    <col min="4364" max="4364" width="15.5" customWidth="1"/>
    <col min="4365" max="4365" width="9.83203125" customWidth="1"/>
    <col min="4366" max="4366" width="13.5" customWidth="1"/>
    <col min="4367" max="4367" width="6.1640625" customWidth="1"/>
    <col min="4368" max="4368" width="10.33203125" customWidth="1"/>
    <col min="4369" max="4369" width="16.6640625" customWidth="1"/>
    <col min="4375" max="4375" width="10.1640625" bestFit="1" customWidth="1"/>
    <col min="4376" max="4376" width="12" bestFit="1" customWidth="1"/>
    <col min="4377" max="4379" width="11.33203125" bestFit="1" customWidth="1"/>
    <col min="4609" max="4609" width="2.5" customWidth="1"/>
    <col min="4610" max="4610" width="10.6640625" customWidth="1"/>
    <col min="4611" max="4611" width="11.5" customWidth="1"/>
    <col min="4612" max="4612" width="5" customWidth="1"/>
    <col min="4613" max="4613" width="10.33203125" customWidth="1"/>
    <col min="4614" max="4614" width="7.6640625" customWidth="1"/>
    <col min="4615" max="4615" width="9.5" customWidth="1"/>
    <col min="4616" max="4616" width="8.33203125" customWidth="1"/>
    <col min="4617" max="4617" width="7.1640625" customWidth="1"/>
    <col min="4618" max="4618" width="10.5" customWidth="1"/>
    <col min="4619" max="4619" width="12.1640625" customWidth="1"/>
    <col min="4620" max="4620" width="15.5" customWidth="1"/>
    <col min="4621" max="4621" width="9.83203125" customWidth="1"/>
    <col min="4622" max="4622" width="13.5" customWidth="1"/>
    <col min="4623" max="4623" width="6.1640625" customWidth="1"/>
    <col min="4624" max="4624" width="10.33203125" customWidth="1"/>
    <col min="4625" max="4625" width="16.6640625" customWidth="1"/>
    <col min="4631" max="4631" width="10.1640625" bestFit="1" customWidth="1"/>
    <col min="4632" max="4632" width="12" bestFit="1" customWidth="1"/>
    <col min="4633" max="4635" width="11.33203125" bestFit="1" customWidth="1"/>
    <col min="4865" max="4865" width="2.5" customWidth="1"/>
    <col min="4866" max="4866" width="10.6640625" customWidth="1"/>
    <col min="4867" max="4867" width="11.5" customWidth="1"/>
    <col min="4868" max="4868" width="5" customWidth="1"/>
    <col min="4869" max="4869" width="10.33203125" customWidth="1"/>
    <col min="4870" max="4870" width="7.6640625" customWidth="1"/>
    <col min="4871" max="4871" width="9.5" customWidth="1"/>
    <col min="4872" max="4872" width="8.33203125" customWidth="1"/>
    <col min="4873" max="4873" width="7.1640625" customWidth="1"/>
    <col min="4874" max="4874" width="10.5" customWidth="1"/>
    <col min="4875" max="4875" width="12.1640625" customWidth="1"/>
    <col min="4876" max="4876" width="15.5" customWidth="1"/>
    <col min="4877" max="4877" width="9.83203125" customWidth="1"/>
    <col min="4878" max="4878" width="13.5" customWidth="1"/>
    <col min="4879" max="4879" width="6.1640625" customWidth="1"/>
    <col min="4880" max="4880" width="10.33203125" customWidth="1"/>
    <col min="4881" max="4881" width="16.6640625" customWidth="1"/>
    <col min="4887" max="4887" width="10.1640625" bestFit="1" customWidth="1"/>
    <col min="4888" max="4888" width="12" bestFit="1" customWidth="1"/>
    <col min="4889" max="4891" width="11.33203125" bestFit="1" customWidth="1"/>
    <col min="5121" max="5121" width="2.5" customWidth="1"/>
    <col min="5122" max="5122" width="10.6640625" customWidth="1"/>
    <col min="5123" max="5123" width="11.5" customWidth="1"/>
    <col min="5124" max="5124" width="5" customWidth="1"/>
    <col min="5125" max="5125" width="10.33203125" customWidth="1"/>
    <col min="5126" max="5126" width="7.6640625" customWidth="1"/>
    <col min="5127" max="5127" width="9.5" customWidth="1"/>
    <col min="5128" max="5128" width="8.33203125" customWidth="1"/>
    <col min="5129" max="5129" width="7.1640625" customWidth="1"/>
    <col min="5130" max="5130" width="10.5" customWidth="1"/>
    <col min="5131" max="5131" width="12.1640625" customWidth="1"/>
    <col min="5132" max="5132" width="15.5" customWidth="1"/>
    <col min="5133" max="5133" width="9.83203125" customWidth="1"/>
    <col min="5134" max="5134" width="13.5" customWidth="1"/>
    <col min="5135" max="5135" width="6.1640625" customWidth="1"/>
    <col min="5136" max="5136" width="10.33203125" customWidth="1"/>
    <col min="5137" max="5137" width="16.6640625" customWidth="1"/>
    <col min="5143" max="5143" width="10.1640625" bestFit="1" customWidth="1"/>
    <col min="5144" max="5144" width="12" bestFit="1" customWidth="1"/>
    <col min="5145" max="5147" width="11.33203125" bestFit="1" customWidth="1"/>
    <col min="5377" max="5377" width="2.5" customWidth="1"/>
    <col min="5378" max="5378" width="10.6640625" customWidth="1"/>
    <col min="5379" max="5379" width="11.5" customWidth="1"/>
    <col min="5380" max="5380" width="5" customWidth="1"/>
    <col min="5381" max="5381" width="10.33203125" customWidth="1"/>
    <col min="5382" max="5382" width="7.6640625" customWidth="1"/>
    <col min="5383" max="5383" width="9.5" customWidth="1"/>
    <col min="5384" max="5384" width="8.33203125" customWidth="1"/>
    <col min="5385" max="5385" width="7.1640625" customWidth="1"/>
    <col min="5386" max="5386" width="10.5" customWidth="1"/>
    <col min="5387" max="5387" width="12.1640625" customWidth="1"/>
    <col min="5388" max="5388" width="15.5" customWidth="1"/>
    <col min="5389" max="5389" width="9.83203125" customWidth="1"/>
    <col min="5390" max="5390" width="13.5" customWidth="1"/>
    <col min="5391" max="5391" width="6.1640625" customWidth="1"/>
    <col min="5392" max="5392" width="10.33203125" customWidth="1"/>
    <col min="5393" max="5393" width="16.6640625" customWidth="1"/>
    <col min="5399" max="5399" width="10.1640625" bestFit="1" customWidth="1"/>
    <col min="5400" max="5400" width="12" bestFit="1" customWidth="1"/>
    <col min="5401" max="5403" width="11.33203125" bestFit="1" customWidth="1"/>
    <col min="5633" max="5633" width="2.5" customWidth="1"/>
    <col min="5634" max="5634" width="10.6640625" customWidth="1"/>
    <col min="5635" max="5635" width="11.5" customWidth="1"/>
    <col min="5636" max="5636" width="5" customWidth="1"/>
    <col min="5637" max="5637" width="10.33203125" customWidth="1"/>
    <col min="5638" max="5638" width="7.6640625" customWidth="1"/>
    <col min="5639" max="5639" width="9.5" customWidth="1"/>
    <col min="5640" max="5640" width="8.33203125" customWidth="1"/>
    <col min="5641" max="5641" width="7.1640625" customWidth="1"/>
    <col min="5642" max="5642" width="10.5" customWidth="1"/>
    <col min="5643" max="5643" width="12.1640625" customWidth="1"/>
    <col min="5644" max="5644" width="15.5" customWidth="1"/>
    <col min="5645" max="5645" width="9.83203125" customWidth="1"/>
    <col min="5646" max="5646" width="13.5" customWidth="1"/>
    <col min="5647" max="5647" width="6.1640625" customWidth="1"/>
    <col min="5648" max="5648" width="10.33203125" customWidth="1"/>
    <col min="5649" max="5649" width="16.6640625" customWidth="1"/>
    <col min="5655" max="5655" width="10.1640625" bestFit="1" customWidth="1"/>
    <col min="5656" max="5656" width="12" bestFit="1" customWidth="1"/>
    <col min="5657" max="5659" width="11.33203125" bestFit="1" customWidth="1"/>
    <col min="5889" max="5889" width="2.5" customWidth="1"/>
    <col min="5890" max="5890" width="10.6640625" customWidth="1"/>
    <col min="5891" max="5891" width="11.5" customWidth="1"/>
    <col min="5892" max="5892" width="5" customWidth="1"/>
    <col min="5893" max="5893" width="10.33203125" customWidth="1"/>
    <col min="5894" max="5894" width="7.6640625" customWidth="1"/>
    <col min="5895" max="5895" width="9.5" customWidth="1"/>
    <col min="5896" max="5896" width="8.33203125" customWidth="1"/>
    <col min="5897" max="5897" width="7.1640625" customWidth="1"/>
    <col min="5898" max="5898" width="10.5" customWidth="1"/>
    <col min="5899" max="5899" width="12.1640625" customWidth="1"/>
    <col min="5900" max="5900" width="15.5" customWidth="1"/>
    <col min="5901" max="5901" width="9.83203125" customWidth="1"/>
    <col min="5902" max="5902" width="13.5" customWidth="1"/>
    <col min="5903" max="5903" width="6.1640625" customWidth="1"/>
    <col min="5904" max="5904" width="10.33203125" customWidth="1"/>
    <col min="5905" max="5905" width="16.6640625" customWidth="1"/>
    <col min="5911" max="5911" width="10.1640625" bestFit="1" customWidth="1"/>
    <col min="5912" max="5912" width="12" bestFit="1" customWidth="1"/>
    <col min="5913" max="5915" width="11.33203125" bestFit="1" customWidth="1"/>
    <col min="6145" max="6145" width="2.5" customWidth="1"/>
    <col min="6146" max="6146" width="10.6640625" customWidth="1"/>
    <col min="6147" max="6147" width="11.5" customWidth="1"/>
    <col min="6148" max="6148" width="5" customWidth="1"/>
    <col min="6149" max="6149" width="10.33203125" customWidth="1"/>
    <col min="6150" max="6150" width="7.6640625" customWidth="1"/>
    <col min="6151" max="6151" width="9.5" customWidth="1"/>
    <col min="6152" max="6152" width="8.33203125" customWidth="1"/>
    <col min="6153" max="6153" width="7.1640625" customWidth="1"/>
    <col min="6154" max="6154" width="10.5" customWidth="1"/>
    <col min="6155" max="6155" width="12.1640625" customWidth="1"/>
    <col min="6156" max="6156" width="15.5" customWidth="1"/>
    <col min="6157" max="6157" width="9.83203125" customWidth="1"/>
    <col min="6158" max="6158" width="13.5" customWidth="1"/>
    <col min="6159" max="6159" width="6.1640625" customWidth="1"/>
    <col min="6160" max="6160" width="10.33203125" customWidth="1"/>
    <col min="6161" max="6161" width="16.6640625" customWidth="1"/>
    <col min="6167" max="6167" width="10.1640625" bestFit="1" customWidth="1"/>
    <col min="6168" max="6168" width="12" bestFit="1" customWidth="1"/>
    <col min="6169" max="6171" width="11.33203125" bestFit="1" customWidth="1"/>
    <col min="6401" max="6401" width="2.5" customWidth="1"/>
    <col min="6402" max="6402" width="10.6640625" customWidth="1"/>
    <col min="6403" max="6403" width="11.5" customWidth="1"/>
    <col min="6404" max="6404" width="5" customWidth="1"/>
    <col min="6405" max="6405" width="10.33203125" customWidth="1"/>
    <col min="6406" max="6406" width="7.6640625" customWidth="1"/>
    <col min="6407" max="6407" width="9.5" customWidth="1"/>
    <col min="6408" max="6408" width="8.33203125" customWidth="1"/>
    <col min="6409" max="6409" width="7.1640625" customWidth="1"/>
    <col min="6410" max="6410" width="10.5" customWidth="1"/>
    <col min="6411" max="6411" width="12.1640625" customWidth="1"/>
    <col min="6412" max="6412" width="15.5" customWidth="1"/>
    <col min="6413" max="6413" width="9.83203125" customWidth="1"/>
    <col min="6414" max="6414" width="13.5" customWidth="1"/>
    <col min="6415" max="6415" width="6.1640625" customWidth="1"/>
    <col min="6416" max="6416" width="10.33203125" customWidth="1"/>
    <col min="6417" max="6417" width="16.6640625" customWidth="1"/>
    <col min="6423" max="6423" width="10.1640625" bestFit="1" customWidth="1"/>
    <col min="6424" max="6424" width="12" bestFit="1" customWidth="1"/>
    <col min="6425" max="6427" width="11.33203125" bestFit="1" customWidth="1"/>
    <col min="6657" max="6657" width="2.5" customWidth="1"/>
    <col min="6658" max="6658" width="10.6640625" customWidth="1"/>
    <col min="6659" max="6659" width="11.5" customWidth="1"/>
    <col min="6660" max="6660" width="5" customWidth="1"/>
    <col min="6661" max="6661" width="10.33203125" customWidth="1"/>
    <col min="6662" max="6662" width="7.6640625" customWidth="1"/>
    <col min="6663" max="6663" width="9.5" customWidth="1"/>
    <col min="6664" max="6664" width="8.33203125" customWidth="1"/>
    <col min="6665" max="6665" width="7.1640625" customWidth="1"/>
    <col min="6666" max="6666" width="10.5" customWidth="1"/>
    <col min="6667" max="6667" width="12.1640625" customWidth="1"/>
    <col min="6668" max="6668" width="15.5" customWidth="1"/>
    <col min="6669" max="6669" width="9.83203125" customWidth="1"/>
    <col min="6670" max="6670" width="13.5" customWidth="1"/>
    <col min="6671" max="6671" width="6.1640625" customWidth="1"/>
    <col min="6672" max="6672" width="10.33203125" customWidth="1"/>
    <col min="6673" max="6673" width="16.6640625" customWidth="1"/>
    <col min="6679" max="6679" width="10.1640625" bestFit="1" customWidth="1"/>
    <col min="6680" max="6680" width="12" bestFit="1" customWidth="1"/>
    <col min="6681" max="6683" width="11.33203125" bestFit="1" customWidth="1"/>
    <col min="6913" max="6913" width="2.5" customWidth="1"/>
    <col min="6914" max="6914" width="10.6640625" customWidth="1"/>
    <col min="6915" max="6915" width="11.5" customWidth="1"/>
    <col min="6916" max="6916" width="5" customWidth="1"/>
    <col min="6917" max="6917" width="10.33203125" customWidth="1"/>
    <col min="6918" max="6918" width="7.6640625" customWidth="1"/>
    <col min="6919" max="6919" width="9.5" customWidth="1"/>
    <col min="6920" max="6920" width="8.33203125" customWidth="1"/>
    <col min="6921" max="6921" width="7.1640625" customWidth="1"/>
    <col min="6922" max="6922" width="10.5" customWidth="1"/>
    <col min="6923" max="6923" width="12.1640625" customWidth="1"/>
    <col min="6924" max="6924" width="15.5" customWidth="1"/>
    <col min="6925" max="6925" width="9.83203125" customWidth="1"/>
    <col min="6926" max="6926" width="13.5" customWidth="1"/>
    <col min="6927" max="6927" width="6.1640625" customWidth="1"/>
    <col min="6928" max="6928" width="10.33203125" customWidth="1"/>
    <col min="6929" max="6929" width="16.6640625" customWidth="1"/>
    <col min="6935" max="6935" width="10.1640625" bestFit="1" customWidth="1"/>
    <col min="6936" max="6936" width="12" bestFit="1" customWidth="1"/>
    <col min="6937" max="6939" width="11.33203125" bestFit="1" customWidth="1"/>
    <col min="7169" max="7169" width="2.5" customWidth="1"/>
    <col min="7170" max="7170" width="10.6640625" customWidth="1"/>
    <col min="7171" max="7171" width="11.5" customWidth="1"/>
    <col min="7172" max="7172" width="5" customWidth="1"/>
    <col min="7173" max="7173" width="10.33203125" customWidth="1"/>
    <col min="7174" max="7174" width="7.6640625" customWidth="1"/>
    <col min="7175" max="7175" width="9.5" customWidth="1"/>
    <col min="7176" max="7176" width="8.33203125" customWidth="1"/>
    <col min="7177" max="7177" width="7.1640625" customWidth="1"/>
    <col min="7178" max="7178" width="10.5" customWidth="1"/>
    <col min="7179" max="7179" width="12.1640625" customWidth="1"/>
    <col min="7180" max="7180" width="15.5" customWidth="1"/>
    <col min="7181" max="7181" width="9.83203125" customWidth="1"/>
    <col min="7182" max="7182" width="13.5" customWidth="1"/>
    <col min="7183" max="7183" width="6.1640625" customWidth="1"/>
    <col min="7184" max="7184" width="10.33203125" customWidth="1"/>
    <col min="7185" max="7185" width="16.6640625" customWidth="1"/>
    <col min="7191" max="7191" width="10.1640625" bestFit="1" customWidth="1"/>
    <col min="7192" max="7192" width="12" bestFit="1" customWidth="1"/>
    <col min="7193" max="7195" width="11.33203125" bestFit="1" customWidth="1"/>
    <col min="7425" max="7425" width="2.5" customWidth="1"/>
    <col min="7426" max="7426" width="10.6640625" customWidth="1"/>
    <col min="7427" max="7427" width="11.5" customWidth="1"/>
    <col min="7428" max="7428" width="5" customWidth="1"/>
    <col min="7429" max="7429" width="10.33203125" customWidth="1"/>
    <col min="7430" max="7430" width="7.6640625" customWidth="1"/>
    <col min="7431" max="7431" width="9.5" customWidth="1"/>
    <col min="7432" max="7432" width="8.33203125" customWidth="1"/>
    <col min="7433" max="7433" width="7.1640625" customWidth="1"/>
    <col min="7434" max="7434" width="10.5" customWidth="1"/>
    <col min="7435" max="7435" width="12.1640625" customWidth="1"/>
    <col min="7436" max="7436" width="15.5" customWidth="1"/>
    <col min="7437" max="7437" width="9.83203125" customWidth="1"/>
    <col min="7438" max="7438" width="13.5" customWidth="1"/>
    <col min="7439" max="7439" width="6.1640625" customWidth="1"/>
    <col min="7440" max="7440" width="10.33203125" customWidth="1"/>
    <col min="7441" max="7441" width="16.6640625" customWidth="1"/>
    <col min="7447" max="7447" width="10.1640625" bestFit="1" customWidth="1"/>
    <col min="7448" max="7448" width="12" bestFit="1" customWidth="1"/>
    <col min="7449" max="7451" width="11.33203125" bestFit="1" customWidth="1"/>
    <col min="7681" max="7681" width="2.5" customWidth="1"/>
    <col min="7682" max="7682" width="10.6640625" customWidth="1"/>
    <col min="7683" max="7683" width="11.5" customWidth="1"/>
    <col min="7684" max="7684" width="5" customWidth="1"/>
    <col min="7685" max="7685" width="10.33203125" customWidth="1"/>
    <col min="7686" max="7686" width="7.6640625" customWidth="1"/>
    <col min="7687" max="7687" width="9.5" customWidth="1"/>
    <col min="7688" max="7688" width="8.33203125" customWidth="1"/>
    <col min="7689" max="7689" width="7.1640625" customWidth="1"/>
    <col min="7690" max="7690" width="10.5" customWidth="1"/>
    <col min="7691" max="7691" width="12.1640625" customWidth="1"/>
    <col min="7692" max="7692" width="15.5" customWidth="1"/>
    <col min="7693" max="7693" width="9.83203125" customWidth="1"/>
    <col min="7694" max="7694" width="13.5" customWidth="1"/>
    <col min="7695" max="7695" width="6.1640625" customWidth="1"/>
    <col min="7696" max="7696" width="10.33203125" customWidth="1"/>
    <col min="7697" max="7697" width="16.6640625" customWidth="1"/>
    <col min="7703" max="7703" width="10.1640625" bestFit="1" customWidth="1"/>
    <col min="7704" max="7704" width="12" bestFit="1" customWidth="1"/>
    <col min="7705" max="7707" width="11.33203125" bestFit="1" customWidth="1"/>
    <col min="7937" max="7937" width="2.5" customWidth="1"/>
    <col min="7938" max="7938" width="10.6640625" customWidth="1"/>
    <col min="7939" max="7939" width="11.5" customWidth="1"/>
    <col min="7940" max="7940" width="5" customWidth="1"/>
    <col min="7941" max="7941" width="10.33203125" customWidth="1"/>
    <col min="7942" max="7942" width="7.6640625" customWidth="1"/>
    <col min="7943" max="7943" width="9.5" customWidth="1"/>
    <col min="7944" max="7944" width="8.33203125" customWidth="1"/>
    <col min="7945" max="7945" width="7.1640625" customWidth="1"/>
    <col min="7946" max="7946" width="10.5" customWidth="1"/>
    <col min="7947" max="7947" width="12.1640625" customWidth="1"/>
    <col min="7948" max="7948" width="15.5" customWidth="1"/>
    <col min="7949" max="7949" width="9.83203125" customWidth="1"/>
    <col min="7950" max="7950" width="13.5" customWidth="1"/>
    <col min="7951" max="7951" width="6.1640625" customWidth="1"/>
    <col min="7952" max="7952" width="10.33203125" customWidth="1"/>
    <col min="7953" max="7953" width="16.6640625" customWidth="1"/>
    <col min="7959" max="7959" width="10.1640625" bestFit="1" customWidth="1"/>
    <col min="7960" max="7960" width="12" bestFit="1" customWidth="1"/>
    <col min="7961" max="7963" width="11.33203125" bestFit="1" customWidth="1"/>
    <col min="8193" max="8193" width="2.5" customWidth="1"/>
    <col min="8194" max="8194" width="10.6640625" customWidth="1"/>
    <col min="8195" max="8195" width="11.5" customWidth="1"/>
    <col min="8196" max="8196" width="5" customWidth="1"/>
    <col min="8197" max="8197" width="10.33203125" customWidth="1"/>
    <col min="8198" max="8198" width="7.6640625" customWidth="1"/>
    <col min="8199" max="8199" width="9.5" customWidth="1"/>
    <col min="8200" max="8200" width="8.33203125" customWidth="1"/>
    <col min="8201" max="8201" width="7.1640625" customWidth="1"/>
    <col min="8202" max="8202" width="10.5" customWidth="1"/>
    <col min="8203" max="8203" width="12.1640625" customWidth="1"/>
    <col min="8204" max="8204" width="15.5" customWidth="1"/>
    <col min="8205" max="8205" width="9.83203125" customWidth="1"/>
    <col min="8206" max="8206" width="13.5" customWidth="1"/>
    <col min="8207" max="8207" width="6.1640625" customWidth="1"/>
    <col min="8208" max="8208" width="10.33203125" customWidth="1"/>
    <col min="8209" max="8209" width="16.6640625" customWidth="1"/>
    <col min="8215" max="8215" width="10.1640625" bestFit="1" customWidth="1"/>
    <col min="8216" max="8216" width="12" bestFit="1" customWidth="1"/>
    <col min="8217" max="8219" width="11.33203125" bestFit="1" customWidth="1"/>
    <col min="8449" max="8449" width="2.5" customWidth="1"/>
    <col min="8450" max="8450" width="10.6640625" customWidth="1"/>
    <col min="8451" max="8451" width="11.5" customWidth="1"/>
    <col min="8452" max="8452" width="5" customWidth="1"/>
    <col min="8453" max="8453" width="10.33203125" customWidth="1"/>
    <col min="8454" max="8454" width="7.6640625" customWidth="1"/>
    <col min="8455" max="8455" width="9.5" customWidth="1"/>
    <col min="8456" max="8456" width="8.33203125" customWidth="1"/>
    <col min="8457" max="8457" width="7.1640625" customWidth="1"/>
    <col min="8458" max="8458" width="10.5" customWidth="1"/>
    <col min="8459" max="8459" width="12.1640625" customWidth="1"/>
    <col min="8460" max="8460" width="15.5" customWidth="1"/>
    <col min="8461" max="8461" width="9.83203125" customWidth="1"/>
    <col min="8462" max="8462" width="13.5" customWidth="1"/>
    <col min="8463" max="8463" width="6.1640625" customWidth="1"/>
    <col min="8464" max="8464" width="10.33203125" customWidth="1"/>
    <col min="8465" max="8465" width="16.6640625" customWidth="1"/>
    <col min="8471" max="8471" width="10.1640625" bestFit="1" customWidth="1"/>
    <col min="8472" max="8472" width="12" bestFit="1" customWidth="1"/>
    <col min="8473" max="8475" width="11.33203125" bestFit="1" customWidth="1"/>
    <col min="8705" max="8705" width="2.5" customWidth="1"/>
    <col min="8706" max="8706" width="10.6640625" customWidth="1"/>
    <col min="8707" max="8707" width="11.5" customWidth="1"/>
    <col min="8708" max="8708" width="5" customWidth="1"/>
    <col min="8709" max="8709" width="10.33203125" customWidth="1"/>
    <col min="8710" max="8710" width="7.6640625" customWidth="1"/>
    <col min="8711" max="8711" width="9.5" customWidth="1"/>
    <col min="8712" max="8712" width="8.33203125" customWidth="1"/>
    <col min="8713" max="8713" width="7.1640625" customWidth="1"/>
    <col min="8714" max="8714" width="10.5" customWidth="1"/>
    <col min="8715" max="8715" width="12.1640625" customWidth="1"/>
    <col min="8716" max="8716" width="15.5" customWidth="1"/>
    <col min="8717" max="8717" width="9.83203125" customWidth="1"/>
    <col min="8718" max="8718" width="13.5" customWidth="1"/>
    <col min="8719" max="8719" width="6.1640625" customWidth="1"/>
    <col min="8720" max="8720" width="10.33203125" customWidth="1"/>
    <col min="8721" max="8721" width="16.6640625" customWidth="1"/>
    <col min="8727" max="8727" width="10.1640625" bestFit="1" customWidth="1"/>
    <col min="8728" max="8728" width="12" bestFit="1" customWidth="1"/>
    <col min="8729" max="8731" width="11.33203125" bestFit="1" customWidth="1"/>
    <col min="8961" max="8961" width="2.5" customWidth="1"/>
    <col min="8962" max="8962" width="10.6640625" customWidth="1"/>
    <col min="8963" max="8963" width="11.5" customWidth="1"/>
    <col min="8964" max="8964" width="5" customWidth="1"/>
    <col min="8965" max="8965" width="10.33203125" customWidth="1"/>
    <col min="8966" max="8966" width="7.6640625" customWidth="1"/>
    <col min="8967" max="8967" width="9.5" customWidth="1"/>
    <col min="8968" max="8968" width="8.33203125" customWidth="1"/>
    <col min="8969" max="8969" width="7.1640625" customWidth="1"/>
    <col min="8970" max="8970" width="10.5" customWidth="1"/>
    <col min="8971" max="8971" width="12.1640625" customWidth="1"/>
    <col min="8972" max="8972" width="15.5" customWidth="1"/>
    <col min="8973" max="8973" width="9.83203125" customWidth="1"/>
    <col min="8974" max="8974" width="13.5" customWidth="1"/>
    <col min="8975" max="8975" width="6.1640625" customWidth="1"/>
    <col min="8976" max="8976" width="10.33203125" customWidth="1"/>
    <col min="8977" max="8977" width="16.6640625" customWidth="1"/>
    <col min="8983" max="8983" width="10.1640625" bestFit="1" customWidth="1"/>
    <col min="8984" max="8984" width="12" bestFit="1" customWidth="1"/>
    <col min="8985" max="8987" width="11.33203125" bestFit="1" customWidth="1"/>
    <col min="9217" max="9217" width="2.5" customWidth="1"/>
    <col min="9218" max="9218" width="10.6640625" customWidth="1"/>
    <col min="9219" max="9219" width="11.5" customWidth="1"/>
    <col min="9220" max="9220" width="5" customWidth="1"/>
    <col min="9221" max="9221" width="10.33203125" customWidth="1"/>
    <col min="9222" max="9222" width="7.6640625" customWidth="1"/>
    <col min="9223" max="9223" width="9.5" customWidth="1"/>
    <col min="9224" max="9224" width="8.33203125" customWidth="1"/>
    <col min="9225" max="9225" width="7.1640625" customWidth="1"/>
    <col min="9226" max="9226" width="10.5" customWidth="1"/>
    <col min="9227" max="9227" width="12.1640625" customWidth="1"/>
    <col min="9228" max="9228" width="15.5" customWidth="1"/>
    <col min="9229" max="9229" width="9.83203125" customWidth="1"/>
    <col min="9230" max="9230" width="13.5" customWidth="1"/>
    <col min="9231" max="9231" width="6.1640625" customWidth="1"/>
    <col min="9232" max="9232" width="10.33203125" customWidth="1"/>
    <col min="9233" max="9233" width="16.6640625" customWidth="1"/>
    <col min="9239" max="9239" width="10.1640625" bestFit="1" customWidth="1"/>
    <col min="9240" max="9240" width="12" bestFit="1" customWidth="1"/>
    <col min="9241" max="9243" width="11.33203125" bestFit="1" customWidth="1"/>
    <col min="9473" max="9473" width="2.5" customWidth="1"/>
    <col min="9474" max="9474" width="10.6640625" customWidth="1"/>
    <col min="9475" max="9475" width="11.5" customWidth="1"/>
    <col min="9476" max="9476" width="5" customWidth="1"/>
    <col min="9477" max="9477" width="10.33203125" customWidth="1"/>
    <col min="9478" max="9478" width="7.6640625" customWidth="1"/>
    <col min="9479" max="9479" width="9.5" customWidth="1"/>
    <col min="9480" max="9480" width="8.33203125" customWidth="1"/>
    <col min="9481" max="9481" width="7.1640625" customWidth="1"/>
    <col min="9482" max="9482" width="10.5" customWidth="1"/>
    <col min="9483" max="9483" width="12.1640625" customWidth="1"/>
    <col min="9484" max="9484" width="15.5" customWidth="1"/>
    <col min="9485" max="9485" width="9.83203125" customWidth="1"/>
    <col min="9486" max="9486" width="13.5" customWidth="1"/>
    <col min="9487" max="9487" width="6.1640625" customWidth="1"/>
    <col min="9488" max="9488" width="10.33203125" customWidth="1"/>
    <col min="9489" max="9489" width="16.6640625" customWidth="1"/>
    <col min="9495" max="9495" width="10.1640625" bestFit="1" customWidth="1"/>
    <col min="9496" max="9496" width="12" bestFit="1" customWidth="1"/>
    <col min="9497" max="9499" width="11.33203125" bestFit="1" customWidth="1"/>
    <col min="9729" max="9729" width="2.5" customWidth="1"/>
    <col min="9730" max="9730" width="10.6640625" customWidth="1"/>
    <col min="9731" max="9731" width="11.5" customWidth="1"/>
    <col min="9732" max="9732" width="5" customWidth="1"/>
    <col min="9733" max="9733" width="10.33203125" customWidth="1"/>
    <col min="9734" max="9734" width="7.6640625" customWidth="1"/>
    <col min="9735" max="9735" width="9.5" customWidth="1"/>
    <col min="9736" max="9736" width="8.33203125" customWidth="1"/>
    <col min="9737" max="9737" width="7.1640625" customWidth="1"/>
    <col min="9738" max="9738" width="10.5" customWidth="1"/>
    <col min="9739" max="9739" width="12.1640625" customWidth="1"/>
    <col min="9740" max="9740" width="15.5" customWidth="1"/>
    <col min="9741" max="9741" width="9.83203125" customWidth="1"/>
    <col min="9742" max="9742" width="13.5" customWidth="1"/>
    <col min="9743" max="9743" width="6.1640625" customWidth="1"/>
    <col min="9744" max="9744" width="10.33203125" customWidth="1"/>
    <col min="9745" max="9745" width="16.6640625" customWidth="1"/>
    <col min="9751" max="9751" width="10.1640625" bestFit="1" customWidth="1"/>
    <col min="9752" max="9752" width="12" bestFit="1" customWidth="1"/>
    <col min="9753" max="9755" width="11.33203125" bestFit="1" customWidth="1"/>
    <col min="9985" max="9985" width="2.5" customWidth="1"/>
    <col min="9986" max="9986" width="10.6640625" customWidth="1"/>
    <col min="9987" max="9987" width="11.5" customWidth="1"/>
    <col min="9988" max="9988" width="5" customWidth="1"/>
    <col min="9989" max="9989" width="10.33203125" customWidth="1"/>
    <col min="9990" max="9990" width="7.6640625" customWidth="1"/>
    <col min="9991" max="9991" width="9.5" customWidth="1"/>
    <col min="9992" max="9992" width="8.33203125" customWidth="1"/>
    <col min="9993" max="9993" width="7.1640625" customWidth="1"/>
    <col min="9994" max="9994" width="10.5" customWidth="1"/>
    <col min="9995" max="9995" width="12.1640625" customWidth="1"/>
    <col min="9996" max="9996" width="15.5" customWidth="1"/>
    <col min="9997" max="9997" width="9.83203125" customWidth="1"/>
    <col min="9998" max="9998" width="13.5" customWidth="1"/>
    <col min="9999" max="9999" width="6.1640625" customWidth="1"/>
    <col min="10000" max="10000" width="10.33203125" customWidth="1"/>
    <col min="10001" max="10001" width="16.6640625" customWidth="1"/>
    <col min="10007" max="10007" width="10.1640625" bestFit="1" customWidth="1"/>
    <col min="10008" max="10008" width="12" bestFit="1" customWidth="1"/>
    <col min="10009" max="10011" width="11.33203125" bestFit="1" customWidth="1"/>
    <col min="10241" max="10241" width="2.5" customWidth="1"/>
    <col min="10242" max="10242" width="10.6640625" customWidth="1"/>
    <col min="10243" max="10243" width="11.5" customWidth="1"/>
    <col min="10244" max="10244" width="5" customWidth="1"/>
    <col min="10245" max="10245" width="10.33203125" customWidth="1"/>
    <col min="10246" max="10246" width="7.6640625" customWidth="1"/>
    <col min="10247" max="10247" width="9.5" customWidth="1"/>
    <col min="10248" max="10248" width="8.33203125" customWidth="1"/>
    <col min="10249" max="10249" width="7.1640625" customWidth="1"/>
    <col min="10250" max="10250" width="10.5" customWidth="1"/>
    <col min="10251" max="10251" width="12.1640625" customWidth="1"/>
    <col min="10252" max="10252" width="15.5" customWidth="1"/>
    <col min="10253" max="10253" width="9.83203125" customWidth="1"/>
    <col min="10254" max="10254" width="13.5" customWidth="1"/>
    <col min="10255" max="10255" width="6.1640625" customWidth="1"/>
    <col min="10256" max="10256" width="10.33203125" customWidth="1"/>
    <col min="10257" max="10257" width="16.6640625" customWidth="1"/>
    <col min="10263" max="10263" width="10.1640625" bestFit="1" customWidth="1"/>
    <col min="10264" max="10264" width="12" bestFit="1" customWidth="1"/>
    <col min="10265" max="10267" width="11.33203125" bestFit="1" customWidth="1"/>
    <col min="10497" max="10497" width="2.5" customWidth="1"/>
    <col min="10498" max="10498" width="10.6640625" customWidth="1"/>
    <col min="10499" max="10499" width="11.5" customWidth="1"/>
    <col min="10500" max="10500" width="5" customWidth="1"/>
    <col min="10501" max="10501" width="10.33203125" customWidth="1"/>
    <col min="10502" max="10502" width="7.6640625" customWidth="1"/>
    <col min="10503" max="10503" width="9.5" customWidth="1"/>
    <col min="10504" max="10504" width="8.33203125" customWidth="1"/>
    <col min="10505" max="10505" width="7.1640625" customWidth="1"/>
    <col min="10506" max="10506" width="10.5" customWidth="1"/>
    <col min="10507" max="10507" width="12.1640625" customWidth="1"/>
    <col min="10508" max="10508" width="15.5" customWidth="1"/>
    <col min="10509" max="10509" width="9.83203125" customWidth="1"/>
    <col min="10510" max="10510" width="13.5" customWidth="1"/>
    <col min="10511" max="10511" width="6.1640625" customWidth="1"/>
    <col min="10512" max="10512" width="10.33203125" customWidth="1"/>
    <col min="10513" max="10513" width="16.6640625" customWidth="1"/>
    <col min="10519" max="10519" width="10.1640625" bestFit="1" customWidth="1"/>
    <col min="10520" max="10520" width="12" bestFit="1" customWidth="1"/>
    <col min="10521" max="10523" width="11.33203125" bestFit="1" customWidth="1"/>
    <col min="10753" max="10753" width="2.5" customWidth="1"/>
    <col min="10754" max="10754" width="10.6640625" customWidth="1"/>
    <col min="10755" max="10755" width="11.5" customWidth="1"/>
    <col min="10756" max="10756" width="5" customWidth="1"/>
    <col min="10757" max="10757" width="10.33203125" customWidth="1"/>
    <col min="10758" max="10758" width="7.6640625" customWidth="1"/>
    <col min="10759" max="10759" width="9.5" customWidth="1"/>
    <col min="10760" max="10760" width="8.33203125" customWidth="1"/>
    <col min="10761" max="10761" width="7.1640625" customWidth="1"/>
    <col min="10762" max="10762" width="10.5" customWidth="1"/>
    <col min="10763" max="10763" width="12.1640625" customWidth="1"/>
    <col min="10764" max="10764" width="15.5" customWidth="1"/>
    <col min="10765" max="10765" width="9.83203125" customWidth="1"/>
    <col min="10766" max="10766" width="13.5" customWidth="1"/>
    <col min="10767" max="10767" width="6.1640625" customWidth="1"/>
    <col min="10768" max="10768" width="10.33203125" customWidth="1"/>
    <col min="10769" max="10769" width="16.6640625" customWidth="1"/>
    <col min="10775" max="10775" width="10.1640625" bestFit="1" customWidth="1"/>
    <col min="10776" max="10776" width="12" bestFit="1" customWidth="1"/>
    <col min="10777" max="10779" width="11.33203125" bestFit="1" customWidth="1"/>
    <col min="11009" max="11009" width="2.5" customWidth="1"/>
    <col min="11010" max="11010" width="10.6640625" customWidth="1"/>
    <col min="11011" max="11011" width="11.5" customWidth="1"/>
    <col min="11012" max="11012" width="5" customWidth="1"/>
    <col min="11013" max="11013" width="10.33203125" customWidth="1"/>
    <col min="11014" max="11014" width="7.6640625" customWidth="1"/>
    <col min="11015" max="11015" width="9.5" customWidth="1"/>
    <col min="11016" max="11016" width="8.33203125" customWidth="1"/>
    <col min="11017" max="11017" width="7.1640625" customWidth="1"/>
    <col min="11018" max="11018" width="10.5" customWidth="1"/>
    <col min="11019" max="11019" width="12.1640625" customWidth="1"/>
    <col min="11020" max="11020" width="15.5" customWidth="1"/>
    <col min="11021" max="11021" width="9.83203125" customWidth="1"/>
    <col min="11022" max="11022" width="13.5" customWidth="1"/>
    <col min="11023" max="11023" width="6.1640625" customWidth="1"/>
    <col min="11024" max="11024" width="10.33203125" customWidth="1"/>
    <col min="11025" max="11025" width="16.6640625" customWidth="1"/>
    <col min="11031" max="11031" width="10.1640625" bestFit="1" customWidth="1"/>
    <col min="11032" max="11032" width="12" bestFit="1" customWidth="1"/>
    <col min="11033" max="11035" width="11.33203125" bestFit="1" customWidth="1"/>
    <col min="11265" max="11265" width="2.5" customWidth="1"/>
    <col min="11266" max="11266" width="10.6640625" customWidth="1"/>
    <col min="11267" max="11267" width="11.5" customWidth="1"/>
    <col min="11268" max="11268" width="5" customWidth="1"/>
    <col min="11269" max="11269" width="10.33203125" customWidth="1"/>
    <col min="11270" max="11270" width="7.6640625" customWidth="1"/>
    <col min="11271" max="11271" width="9.5" customWidth="1"/>
    <col min="11272" max="11272" width="8.33203125" customWidth="1"/>
    <col min="11273" max="11273" width="7.1640625" customWidth="1"/>
    <col min="11274" max="11274" width="10.5" customWidth="1"/>
    <col min="11275" max="11275" width="12.1640625" customWidth="1"/>
    <col min="11276" max="11276" width="15.5" customWidth="1"/>
    <col min="11277" max="11277" width="9.83203125" customWidth="1"/>
    <col min="11278" max="11278" width="13.5" customWidth="1"/>
    <col min="11279" max="11279" width="6.1640625" customWidth="1"/>
    <col min="11280" max="11280" width="10.33203125" customWidth="1"/>
    <col min="11281" max="11281" width="16.6640625" customWidth="1"/>
    <col min="11287" max="11287" width="10.1640625" bestFit="1" customWidth="1"/>
    <col min="11288" max="11288" width="12" bestFit="1" customWidth="1"/>
    <col min="11289" max="11291" width="11.33203125" bestFit="1" customWidth="1"/>
    <col min="11521" max="11521" width="2.5" customWidth="1"/>
    <col min="11522" max="11522" width="10.6640625" customWidth="1"/>
    <col min="11523" max="11523" width="11.5" customWidth="1"/>
    <col min="11524" max="11524" width="5" customWidth="1"/>
    <col min="11525" max="11525" width="10.33203125" customWidth="1"/>
    <col min="11526" max="11526" width="7.6640625" customWidth="1"/>
    <col min="11527" max="11527" width="9.5" customWidth="1"/>
    <col min="11528" max="11528" width="8.33203125" customWidth="1"/>
    <col min="11529" max="11529" width="7.1640625" customWidth="1"/>
    <col min="11530" max="11530" width="10.5" customWidth="1"/>
    <col min="11531" max="11531" width="12.1640625" customWidth="1"/>
    <col min="11532" max="11532" width="15.5" customWidth="1"/>
    <col min="11533" max="11533" width="9.83203125" customWidth="1"/>
    <col min="11534" max="11534" width="13.5" customWidth="1"/>
    <col min="11535" max="11535" width="6.1640625" customWidth="1"/>
    <col min="11536" max="11536" width="10.33203125" customWidth="1"/>
    <col min="11537" max="11537" width="16.6640625" customWidth="1"/>
    <col min="11543" max="11543" width="10.1640625" bestFit="1" customWidth="1"/>
    <col min="11544" max="11544" width="12" bestFit="1" customWidth="1"/>
    <col min="11545" max="11547" width="11.33203125" bestFit="1" customWidth="1"/>
    <col min="11777" max="11777" width="2.5" customWidth="1"/>
    <col min="11778" max="11778" width="10.6640625" customWidth="1"/>
    <col min="11779" max="11779" width="11.5" customWidth="1"/>
    <col min="11780" max="11780" width="5" customWidth="1"/>
    <col min="11781" max="11781" width="10.33203125" customWidth="1"/>
    <col min="11782" max="11782" width="7.6640625" customWidth="1"/>
    <col min="11783" max="11783" width="9.5" customWidth="1"/>
    <col min="11784" max="11784" width="8.33203125" customWidth="1"/>
    <col min="11785" max="11785" width="7.1640625" customWidth="1"/>
    <col min="11786" max="11786" width="10.5" customWidth="1"/>
    <col min="11787" max="11787" width="12.1640625" customWidth="1"/>
    <col min="11788" max="11788" width="15.5" customWidth="1"/>
    <col min="11789" max="11789" width="9.83203125" customWidth="1"/>
    <col min="11790" max="11790" width="13.5" customWidth="1"/>
    <col min="11791" max="11791" width="6.1640625" customWidth="1"/>
    <col min="11792" max="11792" width="10.33203125" customWidth="1"/>
    <col min="11793" max="11793" width="16.6640625" customWidth="1"/>
    <col min="11799" max="11799" width="10.1640625" bestFit="1" customWidth="1"/>
    <col min="11800" max="11800" width="12" bestFit="1" customWidth="1"/>
    <col min="11801" max="11803" width="11.33203125" bestFit="1" customWidth="1"/>
    <col min="12033" max="12033" width="2.5" customWidth="1"/>
    <col min="12034" max="12034" width="10.6640625" customWidth="1"/>
    <col min="12035" max="12035" width="11.5" customWidth="1"/>
    <col min="12036" max="12036" width="5" customWidth="1"/>
    <col min="12037" max="12037" width="10.33203125" customWidth="1"/>
    <col min="12038" max="12038" width="7.6640625" customWidth="1"/>
    <col min="12039" max="12039" width="9.5" customWidth="1"/>
    <col min="12040" max="12040" width="8.33203125" customWidth="1"/>
    <col min="12041" max="12041" width="7.1640625" customWidth="1"/>
    <col min="12042" max="12042" width="10.5" customWidth="1"/>
    <col min="12043" max="12043" width="12.1640625" customWidth="1"/>
    <col min="12044" max="12044" width="15.5" customWidth="1"/>
    <col min="12045" max="12045" width="9.83203125" customWidth="1"/>
    <col min="12046" max="12046" width="13.5" customWidth="1"/>
    <col min="12047" max="12047" width="6.1640625" customWidth="1"/>
    <col min="12048" max="12048" width="10.33203125" customWidth="1"/>
    <col min="12049" max="12049" width="16.6640625" customWidth="1"/>
    <col min="12055" max="12055" width="10.1640625" bestFit="1" customWidth="1"/>
    <col min="12056" max="12056" width="12" bestFit="1" customWidth="1"/>
    <col min="12057" max="12059" width="11.33203125" bestFit="1" customWidth="1"/>
    <col min="12289" max="12289" width="2.5" customWidth="1"/>
    <col min="12290" max="12290" width="10.6640625" customWidth="1"/>
    <col min="12291" max="12291" width="11.5" customWidth="1"/>
    <col min="12292" max="12292" width="5" customWidth="1"/>
    <col min="12293" max="12293" width="10.33203125" customWidth="1"/>
    <col min="12294" max="12294" width="7.6640625" customWidth="1"/>
    <col min="12295" max="12295" width="9.5" customWidth="1"/>
    <col min="12296" max="12296" width="8.33203125" customWidth="1"/>
    <col min="12297" max="12297" width="7.1640625" customWidth="1"/>
    <col min="12298" max="12298" width="10.5" customWidth="1"/>
    <col min="12299" max="12299" width="12.1640625" customWidth="1"/>
    <col min="12300" max="12300" width="15.5" customWidth="1"/>
    <col min="12301" max="12301" width="9.83203125" customWidth="1"/>
    <col min="12302" max="12302" width="13.5" customWidth="1"/>
    <col min="12303" max="12303" width="6.1640625" customWidth="1"/>
    <col min="12304" max="12304" width="10.33203125" customWidth="1"/>
    <col min="12305" max="12305" width="16.6640625" customWidth="1"/>
    <col min="12311" max="12311" width="10.1640625" bestFit="1" customWidth="1"/>
    <col min="12312" max="12312" width="12" bestFit="1" customWidth="1"/>
    <col min="12313" max="12315" width="11.33203125" bestFit="1" customWidth="1"/>
    <col min="12545" max="12545" width="2.5" customWidth="1"/>
    <col min="12546" max="12546" width="10.6640625" customWidth="1"/>
    <col min="12547" max="12547" width="11.5" customWidth="1"/>
    <col min="12548" max="12548" width="5" customWidth="1"/>
    <col min="12549" max="12549" width="10.33203125" customWidth="1"/>
    <col min="12550" max="12550" width="7.6640625" customWidth="1"/>
    <col min="12551" max="12551" width="9.5" customWidth="1"/>
    <col min="12552" max="12552" width="8.33203125" customWidth="1"/>
    <col min="12553" max="12553" width="7.1640625" customWidth="1"/>
    <col min="12554" max="12554" width="10.5" customWidth="1"/>
    <col min="12555" max="12555" width="12.1640625" customWidth="1"/>
    <col min="12556" max="12556" width="15.5" customWidth="1"/>
    <col min="12557" max="12557" width="9.83203125" customWidth="1"/>
    <col min="12558" max="12558" width="13.5" customWidth="1"/>
    <col min="12559" max="12559" width="6.1640625" customWidth="1"/>
    <col min="12560" max="12560" width="10.33203125" customWidth="1"/>
    <col min="12561" max="12561" width="16.6640625" customWidth="1"/>
    <col min="12567" max="12567" width="10.1640625" bestFit="1" customWidth="1"/>
    <col min="12568" max="12568" width="12" bestFit="1" customWidth="1"/>
    <col min="12569" max="12571" width="11.33203125" bestFit="1" customWidth="1"/>
    <col min="12801" max="12801" width="2.5" customWidth="1"/>
    <col min="12802" max="12802" width="10.6640625" customWidth="1"/>
    <col min="12803" max="12803" width="11.5" customWidth="1"/>
    <col min="12804" max="12804" width="5" customWidth="1"/>
    <col min="12805" max="12805" width="10.33203125" customWidth="1"/>
    <col min="12806" max="12806" width="7.6640625" customWidth="1"/>
    <col min="12807" max="12807" width="9.5" customWidth="1"/>
    <col min="12808" max="12808" width="8.33203125" customWidth="1"/>
    <col min="12809" max="12809" width="7.1640625" customWidth="1"/>
    <col min="12810" max="12810" width="10.5" customWidth="1"/>
    <col min="12811" max="12811" width="12.1640625" customWidth="1"/>
    <col min="12812" max="12812" width="15.5" customWidth="1"/>
    <col min="12813" max="12813" width="9.83203125" customWidth="1"/>
    <col min="12814" max="12814" width="13.5" customWidth="1"/>
    <col min="12815" max="12815" width="6.1640625" customWidth="1"/>
    <col min="12816" max="12816" width="10.33203125" customWidth="1"/>
    <col min="12817" max="12817" width="16.6640625" customWidth="1"/>
    <col min="12823" max="12823" width="10.1640625" bestFit="1" customWidth="1"/>
    <col min="12824" max="12824" width="12" bestFit="1" customWidth="1"/>
    <col min="12825" max="12827" width="11.33203125" bestFit="1" customWidth="1"/>
    <col min="13057" max="13057" width="2.5" customWidth="1"/>
    <col min="13058" max="13058" width="10.6640625" customWidth="1"/>
    <col min="13059" max="13059" width="11.5" customWidth="1"/>
    <col min="13060" max="13060" width="5" customWidth="1"/>
    <col min="13061" max="13061" width="10.33203125" customWidth="1"/>
    <col min="13062" max="13062" width="7.6640625" customWidth="1"/>
    <col min="13063" max="13063" width="9.5" customWidth="1"/>
    <col min="13064" max="13064" width="8.33203125" customWidth="1"/>
    <col min="13065" max="13065" width="7.1640625" customWidth="1"/>
    <col min="13066" max="13066" width="10.5" customWidth="1"/>
    <col min="13067" max="13067" width="12.1640625" customWidth="1"/>
    <col min="13068" max="13068" width="15.5" customWidth="1"/>
    <col min="13069" max="13069" width="9.83203125" customWidth="1"/>
    <col min="13070" max="13070" width="13.5" customWidth="1"/>
    <col min="13071" max="13071" width="6.1640625" customWidth="1"/>
    <col min="13072" max="13072" width="10.33203125" customWidth="1"/>
    <col min="13073" max="13073" width="16.6640625" customWidth="1"/>
    <col min="13079" max="13079" width="10.1640625" bestFit="1" customWidth="1"/>
    <col min="13080" max="13080" width="12" bestFit="1" customWidth="1"/>
    <col min="13081" max="13083" width="11.33203125" bestFit="1" customWidth="1"/>
    <col min="13313" max="13313" width="2.5" customWidth="1"/>
    <col min="13314" max="13314" width="10.6640625" customWidth="1"/>
    <col min="13315" max="13315" width="11.5" customWidth="1"/>
    <col min="13316" max="13316" width="5" customWidth="1"/>
    <col min="13317" max="13317" width="10.33203125" customWidth="1"/>
    <col min="13318" max="13318" width="7.6640625" customWidth="1"/>
    <col min="13319" max="13319" width="9.5" customWidth="1"/>
    <col min="13320" max="13320" width="8.33203125" customWidth="1"/>
    <col min="13321" max="13321" width="7.1640625" customWidth="1"/>
    <col min="13322" max="13322" width="10.5" customWidth="1"/>
    <col min="13323" max="13323" width="12.1640625" customWidth="1"/>
    <col min="13324" max="13324" width="15.5" customWidth="1"/>
    <col min="13325" max="13325" width="9.83203125" customWidth="1"/>
    <col min="13326" max="13326" width="13.5" customWidth="1"/>
    <col min="13327" max="13327" width="6.1640625" customWidth="1"/>
    <col min="13328" max="13328" width="10.33203125" customWidth="1"/>
    <col min="13329" max="13329" width="16.6640625" customWidth="1"/>
    <col min="13335" max="13335" width="10.1640625" bestFit="1" customWidth="1"/>
    <col min="13336" max="13336" width="12" bestFit="1" customWidth="1"/>
    <col min="13337" max="13339" width="11.33203125" bestFit="1" customWidth="1"/>
    <col min="13569" max="13569" width="2.5" customWidth="1"/>
    <col min="13570" max="13570" width="10.6640625" customWidth="1"/>
    <col min="13571" max="13571" width="11.5" customWidth="1"/>
    <col min="13572" max="13572" width="5" customWidth="1"/>
    <col min="13573" max="13573" width="10.33203125" customWidth="1"/>
    <col min="13574" max="13574" width="7.6640625" customWidth="1"/>
    <col min="13575" max="13575" width="9.5" customWidth="1"/>
    <col min="13576" max="13576" width="8.33203125" customWidth="1"/>
    <col min="13577" max="13577" width="7.1640625" customWidth="1"/>
    <col min="13578" max="13578" width="10.5" customWidth="1"/>
    <col min="13579" max="13579" width="12.1640625" customWidth="1"/>
    <col min="13580" max="13580" width="15.5" customWidth="1"/>
    <col min="13581" max="13581" width="9.83203125" customWidth="1"/>
    <col min="13582" max="13582" width="13.5" customWidth="1"/>
    <col min="13583" max="13583" width="6.1640625" customWidth="1"/>
    <col min="13584" max="13584" width="10.33203125" customWidth="1"/>
    <col min="13585" max="13585" width="16.6640625" customWidth="1"/>
    <col min="13591" max="13591" width="10.1640625" bestFit="1" customWidth="1"/>
    <col min="13592" max="13592" width="12" bestFit="1" customWidth="1"/>
    <col min="13593" max="13595" width="11.33203125" bestFit="1" customWidth="1"/>
    <col min="13825" max="13825" width="2.5" customWidth="1"/>
    <col min="13826" max="13826" width="10.6640625" customWidth="1"/>
    <col min="13827" max="13827" width="11.5" customWidth="1"/>
    <col min="13828" max="13828" width="5" customWidth="1"/>
    <col min="13829" max="13829" width="10.33203125" customWidth="1"/>
    <col min="13830" max="13830" width="7.6640625" customWidth="1"/>
    <col min="13831" max="13831" width="9.5" customWidth="1"/>
    <col min="13832" max="13832" width="8.33203125" customWidth="1"/>
    <col min="13833" max="13833" width="7.1640625" customWidth="1"/>
    <col min="13834" max="13834" width="10.5" customWidth="1"/>
    <col min="13835" max="13835" width="12.1640625" customWidth="1"/>
    <col min="13836" max="13836" width="15.5" customWidth="1"/>
    <col min="13837" max="13837" width="9.83203125" customWidth="1"/>
    <col min="13838" max="13838" width="13.5" customWidth="1"/>
    <col min="13839" max="13839" width="6.1640625" customWidth="1"/>
    <col min="13840" max="13840" width="10.33203125" customWidth="1"/>
    <col min="13841" max="13841" width="16.6640625" customWidth="1"/>
    <col min="13847" max="13847" width="10.1640625" bestFit="1" customWidth="1"/>
    <col min="13848" max="13848" width="12" bestFit="1" customWidth="1"/>
    <col min="13849" max="13851" width="11.33203125" bestFit="1" customWidth="1"/>
    <col min="14081" max="14081" width="2.5" customWidth="1"/>
    <col min="14082" max="14082" width="10.6640625" customWidth="1"/>
    <col min="14083" max="14083" width="11.5" customWidth="1"/>
    <col min="14084" max="14084" width="5" customWidth="1"/>
    <col min="14085" max="14085" width="10.33203125" customWidth="1"/>
    <col min="14086" max="14086" width="7.6640625" customWidth="1"/>
    <col min="14087" max="14087" width="9.5" customWidth="1"/>
    <col min="14088" max="14088" width="8.33203125" customWidth="1"/>
    <col min="14089" max="14089" width="7.1640625" customWidth="1"/>
    <col min="14090" max="14090" width="10.5" customWidth="1"/>
    <col min="14091" max="14091" width="12.1640625" customWidth="1"/>
    <col min="14092" max="14092" width="15.5" customWidth="1"/>
    <col min="14093" max="14093" width="9.83203125" customWidth="1"/>
    <col min="14094" max="14094" width="13.5" customWidth="1"/>
    <col min="14095" max="14095" width="6.1640625" customWidth="1"/>
    <col min="14096" max="14096" width="10.33203125" customWidth="1"/>
    <col min="14097" max="14097" width="16.6640625" customWidth="1"/>
    <col min="14103" max="14103" width="10.1640625" bestFit="1" customWidth="1"/>
    <col min="14104" max="14104" width="12" bestFit="1" customWidth="1"/>
    <col min="14105" max="14107" width="11.33203125" bestFit="1" customWidth="1"/>
    <col min="14337" max="14337" width="2.5" customWidth="1"/>
    <col min="14338" max="14338" width="10.6640625" customWidth="1"/>
    <col min="14339" max="14339" width="11.5" customWidth="1"/>
    <col min="14340" max="14340" width="5" customWidth="1"/>
    <col min="14341" max="14341" width="10.33203125" customWidth="1"/>
    <col min="14342" max="14342" width="7.6640625" customWidth="1"/>
    <col min="14343" max="14343" width="9.5" customWidth="1"/>
    <col min="14344" max="14344" width="8.33203125" customWidth="1"/>
    <col min="14345" max="14345" width="7.1640625" customWidth="1"/>
    <col min="14346" max="14346" width="10.5" customWidth="1"/>
    <col min="14347" max="14347" width="12.1640625" customWidth="1"/>
    <col min="14348" max="14348" width="15.5" customWidth="1"/>
    <col min="14349" max="14349" width="9.83203125" customWidth="1"/>
    <col min="14350" max="14350" width="13.5" customWidth="1"/>
    <col min="14351" max="14351" width="6.1640625" customWidth="1"/>
    <col min="14352" max="14352" width="10.33203125" customWidth="1"/>
    <col min="14353" max="14353" width="16.6640625" customWidth="1"/>
    <col min="14359" max="14359" width="10.1640625" bestFit="1" customWidth="1"/>
    <col min="14360" max="14360" width="12" bestFit="1" customWidth="1"/>
    <col min="14361" max="14363" width="11.33203125" bestFit="1" customWidth="1"/>
    <col min="14593" max="14593" width="2.5" customWidth="1"/>
    <col min="14594" max="14594" width="10.6640625" customWidth="1"/>
    <col min="14595" max="14595" width="11.5" customWidth="1"/>
    <col min="14596" max="14596" width="5" customWidth="1"/>
    <col min="14597" max="14597" width="10.33203125" customWidth="1"/>
    <col min="14598" max="14598" width="7.6640625" customWidth="1"/>
    <col min="14599" max="14599" width="9.5" customWidth="1"/>
    <col min="14600" max="14600" width="8.33203125" customWidth="1"/>
    <col min="14601" max="14601" width="7.1640625" customWidth="1"/>
    <col min="14602" max="14602" width="10.5" customWidth="1"/>
    <col min="14603" max="14603" width="12.1640625" customWidth="1"/>
    <col min="14604" max="14604" width="15.5" customWidth="1"/>
    <col min="14605" max="14605" width="9.83203125" customWidth="1"/>
    <col min="14606" max="14606" width="13.5" customWidth="1"/>
    <col min="14607" max="14607" width="6.1640625" customWidth="1"/>
    <col min="14608" max="14608" width="10.33203125" customWidth="1"/>
    <col min="14609" max="14609" width="16.6640625" customWidth="1"/>
    <col min="14615" max="14615" width="10.1640625" bestFit="1" customWidth="1"/>
    <col min="14616" max="14616" width="12" bestFit="1" customWidth="1"/>
    <col min="14617" max="14619" width="11.33203125" bestFit="1" customWidth="1"/>
    <col min="14849" max="14849" width="2.5" customWidth="1"/>
    <col min="14850" max="14850" width="10.6640625" customWidth="1"/>
    <col min="14851" max="14851" width="11.5" customWidth="1"/>
    <col min="14852" max="14852" width="5" customWidth="1"/>
    <col min="14853" max="14853" width="10.33203125" customWidth="1"/>
    <col min="14854" max="14854" width="7.6640625" customWidth="1"/>
    <col min="14855" max="14855" width="9.5" customWidth="1"/>
    <col min="14856" max="14856" width="8.33203125" customWidth="1"/>
    <col min="14857" max="14857" width="7.1640625" customWidth="1"/>
    <col min="14858" max="14858" width="10.5" customWidth="1"/>
    <col min="14859" max="14859" width="12.1640625" customWidth="1"/>
    <col min="14860" max="14860" width="15.5" customWidth="1"/>
    <col min="14861" max="14861" width="9.83203125" customWidth="1"/>
    <col min="14862" max="14862" width="13.5" customWidth="1"/>
    <col min="14863" max="14863" width="6.1640625" customWidth="1"/>
    <col min="14864" max="14864" width="10.33203125" customWidth="1"/>
    <col min="14865" max="14865" width="16.6640625" customWidth="1"/>
    <col min="14871" max="14871" width="10.1640625" bestFit="1" customWidth="1"/>
    <col min="14872" max="14872" width="12" bestFit="1" customWidth="1"/>
    <col min="14873" max="14875" width="11.33203125" bestFit="1" customWidth="1"/>
    <col min="15105" max="15105" width="2.5" customWidth="1"/>
    <col min="15106" max="15106" width="10.6640625" customWidth="1"/>
    <col min="15107" max="15107" width="11.5" customWidth="1"/>
    <col min="15108" max="15108" width="5" customWidth="1"/>
    <col min="15109" max="15109" width="10.33203125" customWidth="1"/>
    <col min="15110" max="15110" width="7.6640625" customWidth="1"/>
    <col min="15111" max="15111" width="9.5" customWidth="1"/>
    <col min="15112" max="15112" width="8.33203125" customWidth="1"/>
    <col min="15113" max="15113" width="7.1640625" customWidth="1"/>
    <col min="15114" max="15114" width="10.5" customWidth="1"/>
    <col min="15115" max="15115" width="12.1640625" customWidth="1"/>
    <col min="15116" max="15116" width="15.5" customWidth="1"/>
    <col min="15117" max="15117" width="9.83203125" customWidth="1"/>
    <col min="15118" max="15118" width="13.5" customWidth="1"/>
    <col min="15119" max="15119" width="6.1640625" customWidth="1"/>
    <col min="15120" max="15120" width="10.33203125" customWidth="1"/>
    <col min="15121" max="15121" width="16.6640625" customWidth="1"/>
    <col min="15127" max="15127" width="10.1640625" bestFit="1" customWidth="1"/>
    <col min="15128" max="15128" width="12" bestFit="1" customWidth="1"/>
    <col min="15129" max="15131" width="11.33203125" bestFit="1" customWidth="1"/>
    <col min="15361" max="15361" width="2.5" customWidth="1"/>
    <col min="15362" max="15362" width="10.6640625" customWidth="1"/>
    <col min="15363" max="15363" width="11.5" customWidth="1"/>
    <col min="15364" max="15364" width="5" customWidth="1"/>
    <col min="15365" max="15365" width="10.33203125" customWidth="1"/>
    <col min="15366" max="15366" width="7.6640625" customWidth="1"/>
    <col min="15367" max="15367" width="9.5" customWidth="1"/>
    <col min="15368" max="15368" width="8.33203125" customWidth="1"/>
    <col min="15369" max="15369" width="7.1640625" customWidth="1"/>
    <col min="15370" max="15370" width="10.5" customWidth="1"/>
    <col min="15371" max="15371" width="12.1640625" customWidth="1"/>
    <col min="15372" max="15372" width="15.5" customWidth="1"/>
    <col min="15373" max="15373" width="9.83203125" customWidth="1"/>
    <col min="15374" max="15374" width="13.5" customWidth="1"/>
    <col min="15375" max="15375" width="6.1640625" customWidth="1"/>
    <col min="15376" max="15376" width="10.33203125" customWidth="1"/>
    <col min="15377" max="15377" width="16.6640625" customWidth="1"/>
    <col min="15383" max="15383" width="10.1640625" bestFit="1" customWidth="1"/>
    <col min="15384" max="15384" width="12" bestFit="1" customWidth="1"/>
    <col min="15385" max="15387" width="11.33203125" bestFit="1" customWidth="1"/>
    <col min="15617" max="15617" width="2.5" customWidth="1"/>
    <col min="15618" max="15618" width="10.6640625" customWidth="1"/>
    <col min="15619" max="15619" width="11.5" customWidth="1"/>
    <col min="15620" max="15620" width="5" customWidth="1"/>
    <col min="15621" max="15621" width="10.33203125" customWidth="1"/>
    <col min="15622" max="15622" width="7.6640625" customWidth="1"/>
    <col min="15623" max="15623" width="9.5" customWidth="1"/>
    <col min="15624" max="15624" width="8.33203125" customWidth="1"/>
    <col min="15625" max="15625" width="7.1640625" customWidth="1"/>
    <col min="15626" max="15626" width="10.5" customWidth="1"/>
    <col min="15627" max="15627" width="12.1640625" customWidth="1"/>
    <col min="15628" max="15628" width="15.5" customWidth="1"/>
    <col min="15629" max="15629" width="9.83203125" customWidth="1"/>
    <col min="15630" max="15630" width="13.5" customWidth="1"/>
    <col min="15631" max="15631" width="6.1640625" customWidth="1"/>
    <col min="15632" max="15632" width="10.33203125" customWidth="1"/>
    <col min="15633" max="15633" width="16.6640625" customWidth="1"/>
    <col min="15639" max="15639" width="10.1640625" bestFit="1" customWidth="1"/>
    <col min="15640" max="15640" width="12" bestFit="1" customWidth="1"/>
    <col min="15641" max="15643" width="11.33203125" bestFit="1" customWidth="1"/>
    <col min="15873" max="15873" width="2.5" customWidth="1"/>
    <col min="15874" max="15874" width="10.6640625" customWidth="1"/>
    <col min="15875" max="15875" width="11.5" customWidth="1"/>
    <col min="15876" max="15876" width="5" customWidth="1"/>
    <col min="15877" max="15877" width="10.33203125" customWidth="1"/>
    <col min="15878" max="15878" width="7.6640625" customWidth="1"/>
    <col min="15879" max="15879" width="9.5" customWidth="1"/>
    <col min="15880" max="15880" width="8.33203125" customWidth="1"/>
    <col min="15881" max="15881" width="7.1640625" customWidth="1"/>
    <col min="15882" max="15882" width="10.5" customWidth="1"/>
    <col min="15883" max="15883" width="12.1640625" customWidth="1"/>
    <col min="15884" max="15884" width="15.5" customWidth="1"/>
    <col min="15885" max="15885" width="9.83203125" customWidth="1"/>
    <col min="15886" max="15886" width="13.5" customWidth="1"/>
    <col min="15887" max="15887" width="6.1640625" customWidth="1"/>
    <col min="15888" max="15888" width="10.33203125" customWidth="1"/>
    <col min="15889" max="15889" width="16.6640625" customWidth="1"/>
    <col min="15895" max="15895" width="10.1640625" bestFit="1" customWidth="1"/>
    <col min="15896" max="15896" width="12" bestFit="1" customWidth="1"/>
    <col min="15897" max="15899" width="11.33203125" bestFit="1" customWidth="1"/>
    <col min="16129" max="16129" width="2.5" customWidth="1"/>
    <col min="16130" max="16130" width="10.6640625" customWidth="1"/>
    <col min="16131" max="16131" width="11.5" customWidth="1"/>
    <col min="16132" max="16132" width="5" customWidth="1"/>
    <col min="16133" max="16133" width="10.33203125" customWidth="1"/>
    <col min="16134" max="16134" width="7.6640625" customWidth="1"/>
    <col min="16135" max="16135" width="9.5" customWidth="1"/>
    <col min="16136" max="16136" width="8.33203125" customWidth="1"/>
    <col min="16137" max="16137" width="7.1640625" customWidth="1"/>
    <col min="16138" max="16138" width="10.5" customWidth="1"/>
    <col min="16139" max="16139" width="12.1640625" customWidth="1"/>
    <col min="16140" max="16140" width="15.5" customWidth="1"/>
    <col min="16141" max="16141" width="9.83203125" customWidth="1"/>
    <col min="16142" max="16142" width="13.5" customWidth="1"/>
    <col min="16143" max="16143" width="6.1640625" customWidth="1"/>
    <col min="16144" max="16144" width="10.33203125" customWidth="1"/>
    <col min="16145" max="16145" width="16.6640625" customWidth="1"/>
    <col min="16151" max="16151" width="10.1640625" bestFit="1" customWidth="1"/>
    <col min="16152" max="16152" width="12" bestFit="1" customWidth="1"/>
    <col min="16153" max="16155" width="11.33203125" bestFit="1" customWidth="1"/>
  </cols>
  <sheetData>
    <row r="1" spans="1:29" ht="23">
      <c r="A1" s="38" t="s">
        <v>12</v>
      </c>
      <c r="B1" s="38"/>
    </row>
    <row r="2" spans="1:29" ht="20">
      <c r="A2" s="321" t="s">
        <v>240</v>
      </c>
      <c r="B2" s="162"/>
    </row>
    <row r="3" spans="1:29" ht="14">
      <c r="C3" s="36"/>
    </row>
    <row r="4" spans="1:29" ht="20.25" customHeight="1">
      <c r="C4" s="36"/>
    </row>
    <row r="5" spans="1:29" ht="40">
      <c r="B5" s="333" t="s">
        <v>132</v>
      </c>
      <c r="C5" s="333"/>
      <c r="D5" s="333"/>
      <c r="E5" s="333"/>
      <c r="F5" s="333"/>
      <c r="G5" s="333"/>
      <c r="H5" s="333"/>
      <c r="J5" s="3"/>
      <c r="K5" s="3"/>
      <c r="L5" s="3"/>
      <c r="M5" s="3"/>
      <c r="N5" s="3"/>
      <c r="W5" s="1" t="s">
        <v>13</v>
      </c>
      <c r="X5" s="1" t="s">
        <v>180</v>
      </c>
      <c r="Y5" s="18" t="s">
        <v>14</v>
      </c>
      <c r="Z5" s="1" t="s">
        <v>15</v>
      </c>
      <c r="AA5" s="16" t="s">
        <v>16</v>
      </c>
      <c r="AB5" s="16" t="s">
        <v>6</v>
      </c>
      <c r="AC5" s="1" t="s">
        <v>17</v>
      </c>
    </row>
    <row r="6" spans="1:29">
      <c r="J6" s="3"/>
      <c r="K6" s="3"/>
      <c r="L6" s="3"/>
      <c r="M6" s="3"/>
      <c r="N6" s="3"/>
      <c r="W6" s="16">
        <v>0</v>
      </c>
      <c r="X6" s="246">
        <f t="shared" ref="X6:X69" si="0">W6*$E$31</f>
        <v>0</v>
      </c>
      <c r="Y6" s="246"/>
      <c r="Z6" s="17">
        <f>$G$19+Y6</f>
        <v>485</v>
      </c>
      <c r="AA6" s="246">
        <f t="shared" ref="AA6:AA69" si="1">W6*$E$36</f>
        <v>0</v>
      </c>
      <c r="AB6" s="17">
        <f t="shared" ref="AB6:AB69" si="2">AA6-Z6</f>
        <v>-485</v>
      </c>
      <c r="AC6" s="16" t="b">
        <f t="shared" ref="AC6:AC69" si="3">IF(AB6&gt;0,W6)</f>
        <v>0</v>
      </c>
    </row>
    <row r="7" spans="1:29">
      <c r="B7" s="277" t="s">
        <v>261</v>
      </c>
      <c r="C7" s="277"/>
      <c r="D7" s="277"/>
      <c r="E7" s="277"/>
      <c r="F7" s="277"/>
      <c r="G7" s="277"/>
      <c r="H7" s="277"/>
      <c r="J7" s="3"/>
      <c r="K7" s="3"/>
      <c r="L7" s="3"/>
      <c r="M7" s="3"/>
      <c r="N7" s="3"/>
      <c r="W7" s="16">
        <v>2</v>
      </c>
      <c r="X7" s="246">
        <f t="shared" si="0"/>
        <v>7</v>
      </c>
      <c r="Y7" s="246">
        <f t="shared" ref="Y7:Y70" si="4">W7*SUM($E$37:$E$39)</f>
        <v>9.24</v>
      </c>
      <c r="Z7" s="17">
        <f t="shared" ref="Z7:Z70" si="5">$G$19+Y7</f>
        <v>494.24</v>
      </c>
      <c r="AA7" s="246">
        <f t="shared" si="1"/>
        <v>14</v>
      </c>
      <c r="AB7" s="17">
        <f t="shared" si="2"/>
        <v>-480.24</v>
      </c>
      <c r="AC7" s="16" t="b">
        <f t="shared" si="3"/>
        <v>0</v>
      </c>
    </row>
    <row r="8" spans="1:29">
      <c r="J8" s="3"/>
      <c r="K8" s="3"/>
      <c r="L8" s="3"/>
      <c r="M8" s="3"/>
      <c r="N8" s="3"/>
      <c r="W8" s="16">
        <v>4</v>
      </c>
      <c r="X8" s="246">
        <f t="shared" si="0"/>
        <v>14</v>
      </c>
      <c r="Y8" s="246">
        <f t="shared" si="4"/>
        <v>18.48</v>
      </c>
      <c r="Z8" s="17">
        <f t="shared" si="5"/>
        <v>503.48</v>
      </c>
      <c r="AA8" s="246">
        <f t="shared" si="1"/>
        <v>28</v>
      </c>
      <c r="AB8" s="17">
        <f t="shared" si="2"/>
        <v>-475.48</v>
      </c>
      <c r="AC8" s="16" t="b">
        <f t="shared" si="3"/>
        <v>0</v>
      </c>
    </row>
    <row r="9" spans="1:29">
      <c r="B9" s="2" t="s">
        <v>166</v>
      </c>
      <c r="J9" s="3"/>
      <c r="K9" s="3"/>
      <c r="L9" s="3"/>
      <c r="M9" s="3"/>
      <c r="N9" s="3"/>
      <c r="W9" s="16">
        <v>6</v>
      </c>
      <c r="X9" s="246">
        <f t="shared" si="0"/>
        <v>21</v>
      </c>
      <c r="Y9" s="246">
        <f t="shared" si="4"/>
        <v>27.72</v>
      </c>
      <c r="Z9" s="17">
        <f t="shared" si="5"/>
        <v>512.72</v>
      </c>
      <c r="AA9" s="246">
        <f t="shared" si="1"/>
        <v>42</v>
      </c>
      <c r="AB9" s="17">
        <f t="shared" si="2"/>
        <v>-470.72</v>
      </c>
      <c r="AC9" s="16" t="b">
        <f t="shared" si="3"/>
        <v>0</v>
      </c>
    </row>
    <row r="10" spans="1:29">
      <c r="B10" s="247"/>
      <c r="C10" s="4" t="s">
        <v>181</v>
      </c>
      <c r="D10" s="4"/>
      <c r="E10" s="4" t="s">
        <v>1</v>
      </c>
      <c r="F10" s="4" t="s">
        <v>0</v>
      </c>
      <c r="G10" s="248" t="s">
        <v>2</v>
      </c>
      <c r="J10" s="3"/>
      <c r="K10" s="3"/>
      <c r="L10" s="3"/>
      <c r="M10" s="3"/>
      <c r="N10" s="3"/>
      <c r="W10" s="16">
        <v>8</v>
      </c>
      <c r="X10" s="246">
        <f t="shared" si="0"/>
        <v>28</v>
      </c>
      <c r="Y10" s="246">
        <f t="shared" si="4"/>
        <v>36.96</v>
      </c>
      <c r="Z10" s="17">
        <f t="shared" si="5"/>
        <v>521.96</v>
      </c>
      <c r="AA10" s="246">
        <f t="shared" si="1"/>
        <v>56</v>
      </c>
      <c r="AB10" s="17">
        <f t="shared" si="2"/>
        <v>-465.96000000000004</v>
      </c>
      <c r="AC10" s="16" t="b">
        <f t="shared" si="3"/>
        <v>0</v>
      </c>
    </row>
    <row r="11" spans="1:29">
      <c r="B11" s="6" t="s">
        <v>0</v>
      </c>
      <c r="C11" s="293">
        <f>Budget!C37</f>
        <v>16</v>
      </c>
      <c r="D11" s="249" t="s">
        <v>11</v>
      </c>
      <c r="E11" s="294">
        <f>Budget!E37</f>
        <v>30</v>
      </c>
      <c r="F11" s="295">
        <f>Budget!F37</f>
        <v>0.5</v>
      </c>
      <c r="G11" s="250">
        <f>C11*E11*F11</f>
        <v>240</v>
      </c>
      <c r="H11" s="1" t="s">
        <v>182</v>
      </c>
      <c r="J11" s="3"/>
      <c r="K11" s="3"/>
      <c r="L11" s="3"/>
      <c r="M11" s="3"/>
      <c r="N11" s="251"/>
      <c r="W11" s="16">
        <v>10</v>
      </c>
      <c r="X11" s="246">
        <f t="shared" si="0"/>
        <v>35</v>
      </c>
      <c r="Y11" s="246">
        <f t="shared" si="4"/>
        <v>46.2</v>
      </c>
      <c r="Z11" s="17">
        <f t="shared" si="5"/>
        <v>531.20000000000005</v>
      </c>
      <c r="AA11" s="246">
        <f t="shared" si="1"/>
        <v>70</v>
      </c>
      <c r="AB11" s="17">
        <f t="shared" si="2"/>
        <v>-461.20000000000005</v>
      </c>
      <c r="AC11" s="16" t="b">
        <f t="shared" si="3"/>
        <v>0</v>
      </c>
    </row>
    <row r="12" spans="1:29">
      <c r="B12" s="6"/>
      <c r="C12" s="249" t="s">
        <v>171</v>
      </c>
      <c r="D12" s="249"/>
      <c r="E12" s="249" t="s">
        <v>4</v>
      </c>
      <c r="F12" s="249" t="s">
        <v>3</v>
      </c>
      <c r="G12" s="252"/>
      <c r="J12" s="3"/>
      <c r="K12" s="3"/>
      <c r="L12" s="3"/>
      <c r="M12" s="3"/>
      <c r="N12" s="3"/>
      <c r="W12" s="16">
        <v>12</v>
      </c>
      <c r="X12" s="246">
        <f t="shared" si="0"/>
        <v>42</v>
      </c>
      <c r="Y12" s="246">
        <f t="shared" si="4"/>
        <v>55.44</v>
      </c>
      <c r="Z12" s="17">
        <f t="shared" si="5"/>
        <v>540.44000000000005</v>
      </c>
      <c r="AA12" s="246">
        <f t="shared" si="1"/>
        <v>84</v>
      </c>
      <c r="AB12" s="17">
        <f t="shared" si="2"/>
        <v>-456.44000000000005</v>
      </c>
      <c r="AC12" s="16" t="b">
        <f t="shared" si="3"/>
        <v>0</v>
      </c>
    </row>
    <row r="13" spans="1:29">
      <c r="B13" s="6" t="s">
        <v>3</v>
      </c>
      <c r="C13" s="293">
        <f>Budget!C34</f>
        <v>5</v>
      </c>
      <c r="D13" s="249"/>
      <c r="E13" s="294">
        <f>Budget!E34</f>
        <v>15</v>
      </c>
      <c r="F13" s="294">
        <f>Budget!F34</f>
        <v>2</v>
      </c>
      <c r="G13" s="250">
        <f>C13*E13*F13</f>
        <v>150</v>
      </c>
      <c r="H13" s="1" t="s">
        <v>183</v>
      </c>
      <c r="J13" s="3"/>
      <c r="K13" s="3"/>
      <c r="L13" s="3"/>
      <c r="M13" s="3"/>
      <c r="N13" s="251"/>
      <c r="S13" s="253"/>
      <c r="W13" s="16">
        <v>14</v>
      </c>
      <c r="X13" s="246">
        <f t="shared" si="0"/>
        <v>49</v>
      </c>
      <c r="Y13" s="246">
        <f t="shared" si="4"/>
        <v>64.680000000000007</v>
      </c>
      <c r="Z13" s="17">
        <f t="shared" si="5"/>
        <v>549.68000000000006</v>
      </c>
      <c r="AA13" s="246">
        <f t="shared" si="1"/>
        <v>98</v>
      </c>
      <c r="AB13" s="17">
        <f t="shared" si="2"/>
        <v>-451.68000000000006</v>
      </c>
      <c r="AC13" s="16" t="b">
        <f t="shared" si="3"/>
        <v>0</v>
      </c>
    </row>
    <row r="14" spans="1:29">
      <c r="B14" s="6"/>
      <c r="C14" s="7"/>
      <c r="D14" s="7"/>
      <c r="E14" s="7"/>
      <c r="F14" s="7"/>
      <c r="G14" s="252"/>
      <c r="J14" s="3"/>
      <c r="K14" s="3"/>
      <c r="L14" s="3"/>
      <c r="M14" s="3"/>
      <c r="N14" s="3"/>
      <c r="W14" s="16">
        <v>16</v>
      </c>
      <c r="X14" s="246">
        <f t="shared" si="0"/>
        <v>56</v>
      </c>
      <c r="Y14" s="246">
        <f t="shared" si="4"/>
        <v>73.92</v>
      </c>
      <c r="Z14" s="17">
        <f t="shared" si="5"/>
        <v>558.91999999999996</v>
      </c>
      <c r="AA14" s="246">
        <f t="shared" si="1"/>
        <v>112</v>
      </c>
      <c r="AB14" s="17">
        <f t="shared" si="2"/>
        <v>-446.91999999999996</v>
      </c>
      <c r="AC14" s="16" t="b">
        <f t="shared" si="3"/>
        <v>0</v>
      </c>
    </row>
    <row r="15" spans="1:29">
      <c r="B15" s="6" t="s">
        <v>217</v>
      </c>
      <c r="C15" s="7"/>
      <c r="D15" s="7"/>
      <c r="E15" s="7"/>
      <c r="F15" s="7"/>
      <c r="G15" s="296">
        <f>SUM(Budget!J19:J21)</f>
        <v>25</v>
      </c>
      <c r="J15" s="3"/>
      <c r="K15" s="3"/>
      <c r="L15" s="3"/>
      <c r="M15" s="3"/>
      <c r="N15" s="251"/>
      <c r="W15" s="16">
        <v>18</v>
      </c>
      <c r="X15" s="246">
        <f t="shared" si="0"/>
        <v>63</v>
      </c>
      <c r="Y15" s="246">
        <f t="shared" si="4"/>
        <v>83.16</v>
      </c>
      <c r="Z15" s="17">
        <f t="shared" si="5"/>
        <v>568.16</v>
      </c>
      <c r="AA15" s="246">
        <f t="shared" si="1"/>
        <v>126</v>
      </c>
      <c r="AB15" s="17">
        <f t="shared" si="2"/>
        <v>-442.15999999999997</v>
      </c>
      <c r="AC15" s="16" t="b">
        <f t="shared" si="3"/>
        <v>0</v>
      </c>
    </row>
    <row r="16" spans="1:29">
      <c r="B16" s="6"/>
      <c r="C16" s="7"/>
      <c r="D16" s="7"/>
      <c r="E16" s="7"/>
      <c r="F16" s="7"/>
      <c r="G16" s="250"/>
      <c r="J16" s="3"/>
      <c r="K16" s="3"/>
      <c r="L16" s="3"/>
      <c r="M16" s="3"/>
      <c r="N16" s="251"/>
      <c r="W16" s="16">
        <v>20</v>
      </c>
      <c r="X16" s="246">
        <f t="shared" si="0"/>
        <v>70</v>
      </c>
      <c r="Y16" s="246">
        <f t="shared" si="4"/>
        <v>92.4</v>
      </c>
      <c r="Z16" s="17">
        <f t="shared" si="5"/>
        <v>577.4</v>
      </c>
      <c r="AA16" s="246">
        <f t="shared" si="1"/>
        <v>140</v>
      </c>
      <c r="AB16" s="17">
        <f t="shared" si="2"/>
        <v>-437.4</v>
      </c>
      <c r="AC16" s="16" t="b">
        <f t="shared" si="3"/>
        <v>0</v>
      </c>
    </row>
    <row r="17" spans="2:29" ht="14" thickBot="1">
      <c r="B17" s="6" t="s">
        <v>216</v>
      </c>
      <c r="C17" s="7"/>
      <c r="D17" s="7"/>
      <c r="E17" s="7"/>
      <c r="F17" s="7"/>
      <c r="G17" s="297">
        <f>Budget!J14+Budget!J15</f>
        <v>70</v>
      </c>
      <c r="J17" s="3"/>
      <c r="K17" s="3"/>
      <c r="L17" s="3"/>
      <c r="M17" s="3"/>
      <c r="N17" s="251"/>
      <c r="W17" s="16">
        <v>22</v>
      </c>
      <c r="X17" s="246">
        <f t="shared" si="0"/>
        <v>77</v>
      </c>
      <c r="Y17" s="246">
        <f t="shared" si="4"/>
        <v>101.64</v>
      </c>
      <c r="Z17" s="17">
        <f t="shared" si="5"/>
        <v>586.64</v>
      </c>
      <c r="AA17" s="246">
        <f t="shared" si="1"/>
        <v>154</v>
      </c>
      <c r="AB17" s="17">
        <f t="shared" si="2"/>
        <v>-432.64</v>
      </c>
      <c r="AC17" s="16" t="b">
        <f t="shared" si="3"/>
        <v>0</v>
      </c>
    </row>
    <row r="18" spans="2:29" ht="14" thickTop="1">
      <c r="B18" s="6"/>
      <c r="C18" s="7"/>
      <c r="D18" s="7"/>
      <c r="E18" s="7"/>
      <c r="F18" s="7"/>
      <c r="G18" s="252"/>
      <c r="J18" s="3"/>
      <c r="K18" s="3"/>
      <c r="L18" s="3"/>
      <c r="M18" s="3"/>
      <c r="N18" s="3"/>
      <c r="W18" s="16">
        <v>24</v>
      </c>
      <c r="X18" s="246">
        <f t="shared" si="0"/>
        <v>84</v>
      </c>
      <c r="Y18" s="246">
        <f t="shared" si="4"/>
        <v>110.88</v>
      </c>
      <c r="Z18" s="17">
        <f t="shared" si="5"/>
        <v>595.88</v>
      </c>
      <c r="AA18" s="246">
        <f t="shared" si="1"/>
        <v>168</v>
      </c>
      <c r="AB18" s="17">
        <f t="shared" si="2"/>
        <v>-427.88</v>
      </c>
      <c r="AC18" s="16" t="b">
        <f t="shared" si="3"/>
        <v>0</v>
      </c>
    </row>
    <row r="19" spans="2:29">
      <c r="B19" s="254"/>
      <c r="C19" s="255"/>
      <c r="D19" s="255"/>
      <c r="E19" s="255"/>
      <c r="F19" s="255"/>
      <c r="G19" s="256">
        <f>SUM(G11:G17)</f>
        <v>485</v>
      </c>
      <c r="J19" s="3"/>
      <c r="K19" s="3"/>
      <c r="L19" s="3"/>
      <c r="M19" s="3"/>
      <c r="N19" s="8"/>
      <c r="W19" s="16">
        <v>26</v>
      </c>
      <c r="X19" s="246">
        <f t="shared" si="0"/>
        <v>91</v>
      </c>
      <c r="Y19" s="246">
        <f t="shared" si="4"/>
        <v>120.12</v>
      </c>
      <c r="Z19" s="17">
        <f t="shared" si="5"/>
        <v>605.12</v>
      </c>
      <c r="AA19" s="246">
        <f t="shared" si="1"/>
        <v>182</v>
      </c>
      <c r="AB19" s="17">
        <f t="shared" si="2"/>
        <v>-423.12</v>
      </c>
      <c r="AC19" s="16" t="b">
        <f t="shared" si="3"/>
        <v>0</v>
      </c>
    </row>
    <row r="20" spans="2:29">
      <c r="J20" s="3"/>
      <c r="K20" s="3"/>
      <c r="L20" s="3"/>
      <c r="M20" s="3"/>
      <c r="N20" s="3"/>
      <c r="W20" s="16">
        <v>28</v>
      </c>
      <c r="X20" s="246">
        <f t="shared" si="0"/>
        <v>98</v>
      </c>
      <c r="Y20" s="246">
        <f t="shared" si="4"/>
        <v>129.36000000000001</v>
      </c>
      <c r="Z20" s="17">
        <f t="shared" si="5"/>
        <v>614.36</v>
      </c>
      <c r="AA20" s="246">
        <f t="shared" si="1"/>
        <v>196</v>
      </c>
      <c r="AB20" s="17">
        <f t="shared" si="2"/>
        <v>-418.36</v>
      </c>
      <c r="AC20" s="16" t="b">
        <f t="shared" si="3"/>
        <v>0</v>
      </c>
    </row>
    <row r="21" spans="2:29">
      <c r="B21" s="257" t="s">
        <v>214</v>
      </c>
      <c r="C21" s="255"/>
      <c r="D21" s="255"/>
      <c r="E21" s="255"/>
      <c r="F21" s="255"/>
      <c r="G21" s="7"/>
      <c r="J21" s="3"/>
      <c r="K21" s="3"/>
      <c r="L21" s="3"/>
      <c r="M21" s="3"/>
      <c r="N21" s="3"/>
      <c r="W21" s="16">
        <v>30</v>
      </c>
      <c r="X21" s="246">
        <f t="shared" si="0"/>
        <v>105</v>
      </c>
      <c r="Y21" s="246">
        <f t="shared" si="4"/>
        <v>138.6</v>
      </c>
      <c r="Z21" s="17">
        <f t="shared" si="5"/>
        <v>623.6</v>
      </c>
      <c r="AA21" s="246">
        <f t="shared" si="1"/>
        <v>210</v>
      </c>
      <c r="AB21" s="17">
        <f t="shared" si="2"/>
        <v>-413.6</v>
      </c>
      <c r="AC21" s="16" t="b">
        <f t="shared" si="3"/>
        <v>0</v>
      </c>
    </row>
    <row r="22" spans="2:29">
      <c r="B22" s="247" t="s">
        <v>184</v>
      </c>
      <c r="C22" s="5"/>
      <c r="D22" s="5"/>
      <c r="E22" s="5"/>
      <c r="F22" s="258"/>
      <c r="G22" s="7"/>
      <c r="J22" s="3"/>
      <c r="K22" s="3"/>
      <c r="L22" s="3"/>
      <c r="M22" s="3"/>
      <c r="N22" s="3"/>
      <c r="W22" s="16">
        <v>32</v>
      </c>
      <c r="X22" s="246">
        <f t="shared" si="0"/>
        <v>112</v>
      </c>
      <c r="Y22" s="246">
        <f t="shared" si="4"/>
        <v>147.84</v>
      </c>
      <c r="Z22" s="17">
        <f t="shared" si="5"/>
        <v>632.84</v>
      </c>
      <c r="AA22" s="246">
        <f t="shared" si="1"/>
        <v>224</v>
      </c>
      <c r="AB22" s="17">
        <f t="shared" si="2"/>
        <v>-408.84000000000003</v>
      </c>
      <c r="AC22" s="16" t="b">
        <f t="shared" si="3"/>
        <v>0</v>
      </c>
    </row>
    <row r="23" spans="2:29">
      <c r="B23" s="6"/>
      <c r="C23" s="7" t="s">
        <v>185</v>
      </c>
      <c r="D23" s="7"/>
      <c r="E23" s="295">
        <f>Budget!J24</f>
        <v>400</v>
      </c>
      <c r="F23" s="259"/>
      <c r="G23" s="7"/>
      <c r="J23" s="3"/>
      <c r="K23" s="3"/>
      <c r="L23" s="3"/>
      <c r="M23" s="3"/>
      <c r="N23" s="3"/>
      <c r="W23" s="16">
        <v>34</v>
      </c>
      <c r="X23" s="246">
        <f t="shared" si="0"/>
        <v>119</v>
      </c>
      <c r="Y23" s="246">
        <f t="shared" si="4"/>
        <v>157.08000000000001</v>
      </c>
      <c r="Z23" s="17">
        <f t="shared" si="5"/>
        <v>642.08000000000004</v>
      </c>
      <c r="AA23" s="246">
        <f t="shared" si="1"/>
        <v>238</v>
      </c>
      <c r="AB23" s="17">
        <f t="shared" si="2"/>
        <v>-404.08000000000004</v>
      </c>
      <c r="AC23" s="16" t="b">
        <f t="shared" si="3"/>
        <v>0</v>
      </c>
    </row>
    <row r="24" spans="2:29">
      <c r="B24" s="6"/>
      <c r="C24" s="7" t="s">
        <v>186</v>
      </c>
      <c r="D24" s="7"/>
      <c r="E24" s="295">
        <f>Budget!J25</f>
        <v>200</v>
      </c>
      <c r="F24" s="259"/>
      <c r="G24" s="7"/>
      <c r="J24" s="3"/>
      <c r="K24" s="3"/>
      <c r="L24" s="3"/>
      <c r="M24" s="3"/>
      <c r="N24" s="3"/>
      <c r="W24" s="16">
        <v>36</v>
      </c>
      <c r="X24" s="246">
        <f t="shared" si="0"/>
        <v>126</v>
      </c>
      <c r="Y24" s="246">
        <f t="shared" si="4"/>
        <v>166.32</v>
      </c>
      <c r="Z24" s="17">
        <f t="shared" si="5"/>
        <v>651.31999999999994</v>
      </c>
      <c r="AA24" s="246">
        <f t="shared" si="1"/>
        <v>252</v>
      </c>
      <c r="AB24" s="17">
        <f t="shared" si="2"/>
        <v>-399.31999999999994</v>
      </c>
      <c r="AC24" s="16" t="b">
        <f t="shared" si="3"/>
        <v>0</v>
      </c>
    </row>
    <row r="25" spans="2:29">
      <c r="B25" s="6"/>
      <c r="C25" s="7" t="s">
        <v>187</v>
      </c>
      <c r="D25" s="7"/>
      <c r="E25" s="295">
        <f>Budget!J26</f>
        <v>100</v>
      </c>
      <c r="F25" s="259"/>
      <c r="G25" s="7"/>
      <c r="J25" s="3"/>
      <c r="K25" s="3"/>
      <c r="L25" s="3"/>
      <c r="M25" s="3"/>
      <c r="N25" s="3"/>
      <c r="W25" s="16">
        <v>38</v>
      </c>
      <c r="X25" s="246">
        <f t="shared" si="0"/>
        <v>133</v>
      </c>
      <c r="Y25" s="246">
        <f t="shared" si="4"/>
        <v>175.56</v>
      </c>
      <c r="Z25" s="17">
        <f t="shared" si="5"/>
        <v>660.56</v>
      </c>
      <c r="AA25" s="246">
        <f t="shared" si="1"/>
        <v>266</v>
      </c>
      <c r="AB25" s="17">
        <f t="shared" si="2"/>
        <v>-394.55999999999995</v>
      </c>
      <c r="AC25" s="16" t="b">
        <f t="shared" si="3"/>
        <v>0</v>
      </c>
    </row>
    <row r="26" spans="2:29">
      <c r="B26" s="6"/>
      <c r="C26" s="7" t="s">
        <v>188</v>
      </c>
      <c r="D26" s="7"/>
      <c r="E26" s="295">
        <f>Budget!J27</f>
        <v>0</v>
      </c>
      <c r="F26" s="259"/>
      <c r="G26" s="7"/>
      <c r="J26" s="3"/>
      <c r="K26" s="3"/>
      <c r="L26" s="3"/>
      <c r="M26" s="3"/>
      <c r="N26" s="3"/>
      <c r="W26" s="16">
        <v>40</v>
      </c>
      <c r="X26" s="246">
        <f t="shared" si="0"/>
        <v>140</v>
      </c>
      <c r="Y26" s="246">
        <f t="shared" si="4"/>
        <v>184.8</v>
      </c>
      <c r="Z26" s="17">
        <f t="shared" si="5"/>
        <v>669.8</v>
      </c>
      <c r="AA26" s="246">
        <f t="shared" si="1"/>
        <v>280</v>
      </c>
      <c r="AB26" s="17">
        <f t="shared" si="2"/>
        <v>-389.79999999999995</v>
      </c>
      <c r="AC26" s="16" t="b">
        <f t="shared" si="3"/>
        <v>0</v>
      </c>
    </row>
    <row r="27" spans="2:29">
      <c r="B27" s="6"/>
      <c r="C27" s="7" t="s">
        <v>189</v>
      </c>
      <c r="D27" s="7"/>
      <c r="E27" s="295">
        <f>Budget!J28</f>
        <v>0</v>
      </c>
      <c r="F27" s="259"/>
      <c r="G27" s="7"/>
      <c r="J27" s="3"/>
      <c r="K27" s="3"/>
      <c r="L27" s="3"/>
      <c r="M27" s="3"/>
      <c r="N27" s="3"/>
      <c r="W27" s="16">
        <v>42</v>
      </c>
      <c r="X27" s="246">
        <f t="shared" si="0"/>
        <v>147</v>
      </c>
      <c r="Y27" s="246">
        <f t="shared" si="4"/>
        <v>194.04</v>
      </c>
      <c r="Z27" s="17">
        <f t="shared" si="5"/>
        <v>679.04</v>
      </c>
      <c r="AA27" s="246">
        <f t="shared" si="1"/>
        <v>294</v>
      </c>
      <c r="AB27" s="17">
        <f t="shared" si="2"/>
        <v>-385.03999999999996</v>
      </c>
      <c r="AC27" s="16" t="b">
        <f t="shared" si="3"/>
        <v>0</v>
      </c>
    </row>
    <row r="28" spans="2:29" ht="14" thickBot="1">
      <c r="B28" s="6"/>
      <c r="C28" s="7" t="s">
        <v>90</v>
      </c>
      <c r="D28" s="3"/>
      <c r="E28" s="295">
        <f>Budget!J22</f>
        <v>0</v>
      </c>
      <c r="F28" s="259"/>
      <c r="G28" s="7"/>
      <c r="J28" s="3"/>
      <c r="K28" s="3"/>
      <c r="L28" s="3"/>
      <c r="M28" s="3"/>
      <c r="N28" s="3"/>
      <c r="W28" s="16">
        <v>44</v>
      </c>
      <c r="X28" s="246">
        <f t="shared" si="0"/>
        <v>154</v>
      </c>
      <c r="Y28" s="246">
        <f t="shared" si="4"/>
        <v>203.28</v>
      </c>
      <c r="Z28" s="17">
        <f t="shared" si="5"/>
        <v>688.28</v>
      </c>
      <c r="AA28" s="246">
        <f t="shared" si="1"/>
        <v>308</v>
      </c>
      <c r="AB28" s="17">
        <f t="shared" si="2"/>
        <v>-380.28</v>
      </c>
      <c r="AC28" s="16" t="b">
        <f t="shared" si="3"/>
        <v>0</v>
      </c>
    </row>
    <row r="29" spans="2:29" ht="14" thickBot="1">
      <c r="B29" s="6"/>
      <c r="C29" s="260" t="s">
        <v>91</v>
      </c>
      <c r="D29" s="261"/>
      <c r="E29" s="299">
        <f>Budget!J23</f>
        <v>0</v>
      </c>
      <c r="F29" s="259"/>
      <c r="G29" s="7"/>
      <c r="J29" s="19"/>
      <c r="K29" s="20"/>
      <c r="L29" s="20"/>
      <c r="M29" s="20"/>
      <c r="N29" s="21"/>
      <c r="P29" s="247" t="s">
        <v>23</v>
      </c>
      <c r="Q29" s="258"/>
      <c r="W29" s="16">
        <v>46</v>
      </c>
      <c r="X29" s="246">
        <f t="shared" si="0"/>
        <v>161</v>
      </c>
      <c r="Y29" s="246">
        <f t="shared" si="4"/>
        <v>212.52</v>
      </c>
      <c r="Z29" s="17">
        <f t="shared" si="5"/>
        <v>697.52</v>
      </c>
      <c r="AA29" s="246">
        <f t="shared" si="1"/>
        <v>322</v>
      </c>
      <c r="AB29" s="17">
        <f t="shared" si="2"/>
        <v>-375.52</v>
      </c>
      <c r="AC29" s="16" t="b">
        <f t="shared" si="3"/>
        <v>0</v>
      </c>
    </row>
    <row r="30" spans="2:29" ht="19" thickTop="1">
      <c r="B30" s="6"/>
      <c r="C30" s="7" t="s">
        <v>208</v>
      </c>
      <c r="D30" s="7"/>
      <c r="E30" s="298">
        <f>Budget!J40</f>
        <v>200</v>
      </c>
      <c r="F30" s="259"/>
      <c r="J30" s="22"/>
      <c r="K30" s="23" t="s">
        <v>7</v>
      </c>
      <c r="L30" s="23"/>
      <c r="M30" s="31">
        <f xml:space="preserve"> ROUNDUP(G19/E41, 0)</f>
        <v>204</v>
      </c>
      <c r="N30" s="27" t="s">
        <v>18</v>
      </c>
      <c r="P30" s="264">
        <f>M30/(C11+C13)</f>
        <v>9.7142857142857135</v>
      </c>
      <c r="Q30" s="265" t="s">
        <v>21</v>
      </c>
      <c r="W30" s="16">
        <v>48</v>
      </c>
      <c r="X30" s="246">
        <f t="shared" si="0"/>
        <v>168</v>
      </c>
      <c r="Y30" s="246">
        <f t="shared" si="4"/>
        <v>221.76</v>
      </c>
      <c r="Z30" s="17">
        <f t="shared" si="5"/>
        <v>706.76</v>
      </c>
      <c r="AA30" s="246">
        <f t="shared" si="1"/>
        <v>336</v>
      </c>
      <c r="AB30" s="17">
        <f t="shared" si="2"/>
        <v>-370.76</v>
      </c>
      <c r="AC30" s="16" t="b">
        <f t="shared" si="3"/>
        <v>0</v>
      </c>
    </row>
    <row r="31" spans="2:29" ht="17" thickBot="1">
      <c r="B31" s="6"/>
      <c r="C31" s="7" t="s">
        <v>190</v>
      </c>
      <c r="D31" s="7"/>
      <c r="E31" s="300">
        <f>SUM(E23:E27)/E30</f>
        <v>3.5</v>
      </c>
      <c r="F31" s="259"/>
      <c r="J31" s="24"/>
      <c r="K31" s="25"/>
      <c r="L31" s="25"/>
      <c r="M31" s="25"/>
      <c r="N31" s="26"/>
      <c r="P31" s="266">
        <f>L33/(C11+C13)</f>
        <v>9.5238095238095237</v>
      </c>
      <c r="Q31" s="267" t="s">
        <v>22</v>
      </c>
      <c r="W31" s="16">
        <v>50</v>
      </c>
      <c r="X31" s="246">
        <f t="shared" si="0"/>
        <v>175</v>
      </c>
      <c r="Y31" s="246">
        <f t="shared" si="4"/>
        <v>231</v>
      </c>
      <c r="Z31" s="17">
        <f t="shared" si="5"/>
        <v>716</v>
      </c>
      <c r="AA31" s="246">
        <f t="shared" si="1"/>
        <v>350</v>
      </c>
      <c r="AB31" s="17">
        <f t="shared" si="2"/>
        <v>-366</v>
      </c>
      <c r="AC31" s="16" t="b">
        <f t="shared" si="3"/>
        <v>0</v>
      </c>
    </row>
    <row r="32" spans="2:29">
      <c r="B32" s="254"/>
      <c r="C32" s="255"/>
      <c r="D32" s="255"/>
      <c r="E32" s="255"/>
      <c r="F32" s="263"/>
      <c r="W32" s="16">
        <v>52</v>
      </c>
      <c r="X32" s="246">
        <f t="shared" si="0"/>
        <v>182</v>
      </c>
      <c r="Y32" s="246">
        <f t="shared" si="4"/>
        <v>240.24</v>
      </c>
      <c r="Z32" s="17">
        <f t="shared" si="5"/>
        <v>725.24</v>
      </c>
      <c r="AA32" s="246">
        <f t="shared" si="1"/>
        <v>364</v>
      </c>
      <c r="AB32" s="17">
        <f t="shared" si="2"/>
        <v>-361.24</v>
      </c>
      <c r="AC32" s="16" t="b">
        <f t="shared" si="3"/>
        <v>0</v>
      </c>
    </row>
    <row r="33" spans="2:29" ht="16">
      <c r="J33" s="12" t="s">
        <v>19</v>
      </c>
      <c r="K33" s="9"/>
      <c r="L33" s="285">
        <v>200</v>
      </c>
      <c r="M33" s="1" t="s">
        <v>193</v>
      </c>
      <c r="O33" s="32" t="s">
        <v>30</v>
      </c>
      <c r="P33" s="286">
        <v>500</v>
      </c>
      <c r="Q33" s="29" t="s">
        <v>194</v>
      </c>
      <c r="W33" s="16">
        <v>54</v>
      </c>
      <c r="X33" s="246">
        <f t="shared" si="0"/>
        <v>189</v>
      </c>
      <c r="Y33" s="246">
        <f t="shared" si="4"/>
        <v>249.48000000000002</v>
      </c>
      <c r="Z33" s="17">
        <f t="shared" si="5"/>
        <v>734.48</v>
      </c>
      <c r="AA33" s="246">
        <f t="shared" si="1"/>
        <v>378</v>
      </c>
      <c r="AB33" s="17">
        <f t="shared" si="2"/>
        <v>-356.48</v>
      </c>
      <c r="AC33" s="16" t="b">
        <f t="shared" si="3"/>
        <v>0</v>
      </c>
    </row>
    <row r="34" spans="2:29" ht="16">
      <c r="B34" s="2" t="s">
        <v>191</v>
      </c>
      <c r="J34" s="12" t="s">
        <v>20</v>
      </c>
      <c r="K34" s="9"/>
      <c r="L34" s="269">
        <f>(L33*E36)-(G19+(L33*E31)+(C37*(L33*E36))+((L33*E36)-(L33*E36)/(1+C38))+L44)</f>
        <v>-104.24528301886789</v>
      </c>
      <c r="O34" s="32" t="s">
        <v>219</v>
      </c>
      <c r="P34" s="287">
        <v>100</v>
      </c>
      <c r="Q34" s="29" t="s">
        <v>31</v>
      </c>
      <c r="W34" s="16">
        <v>56</v>
      </c>
      <c r="X34" s="246">
        <f t="shared" si="0"/>
        <v>196</v>
      </c>
      <c r="Y34" s="246">
        <f t="shared" si="4"/>
        <v>258.72000000000003</v>
      </c>
      <c r="Z34" s="17">
        <f t="shared" si="5"/>
        <v>743.72</v>
      </c>
      <c r="AA34" s="246">
        <f t="shared" si="1"/>
        <v>392</v>
      </c>
      <c r="AB34" s="17">
        <f t="shared" si="2"/>
        <v>-351.72</v>
      </c>
      <c r="AC34" s="16" t="b">
        <f t="shared" si="3"/>
        <v>0</v>
      </c>
    </row>
    <row r="35" spans="2:29" ht="16">
      <c r="B35" s="247"/>
      <c r="C35" s="5"/>
      <c r="D35" s="5"/>
      <c r="E35" s="5" t="s">
        <v>192</v>
      </c>
      <c r="F35" s="258"/>
      <c r="J35" s="12" t="s">
        <v>195</v>
      </c>
      <c r="L35" s="270">
        <f>IF(L34&lt;=0, 0, L34*0.15)</f>
        <v>0</v>
      </c>
      <c r="Q35" s="1" t="s">
        <v>218</v>
      </c>
      <c r="W35" s="16">
        <v>58</v>
      </c>
      <c r="X35" s="246">
        <f t="shared" si="0"/>
        <v>203</v>
      </c>
      <c r="Y35" s="246">
        <f t="shared" si="4"/>
        <v>267.95999999999998</v>
      </c>
      <c r="Z35" s="17">
        <f t="shared" si="5"/>
        <v>752.96</v>
      </c>
      <c r="AA35" s="246">
        <f t="shared" si="1"/>
        <v>406</v>
      </c>
      <c r="AB35" s="17">
        <f t="shared" si="2"/>
        <v>-346.96000000000004</v>
      </c>
      <c r="AC35" s="16" t="b">
        <f t="shared" si="3"/>
        <v>0</v>
      </c>
    </row>
    <row r="36" spans="2:29" ht="16">
      <c r="B36" s="6" t="s">
        <v>226</v>
      </c>
      <c r="C36" s="7"/>
      <c r="D36" s="7"/>
      <c r="E36" s="283">
        <v>7</v>
      </c>
      <c r="F36" s="259"/>
      <c r="J36" s="12" t="s">
        <v>35</v>
      </c>
      <c r="K36" s="9"/>
      <c r="L36" s="270">
        <f>L34-L35</f>
        <v>-104.24528301886789</v>
      </c>
      <c r="N36" s="9"/>
      <c r="Q36" s="10"/>
      <c r="W36" s="16">
        <v>60</v>
      </c>
      <c r="X36" s="246">
        <f t="shared" si="0"/>
        <v>210</v>
      </c>
      <c r="Y36" s="246">
        <f t="shared" si="4"/>
        <v>277.2</v>
      </c>
      <c r="Z36" s="17">
        <f t="shared" si="5"/>
        <v>762.2</v>
      </c>
      <c r="AA36" s="246">
        <f t="shared" si="1"/>
        <v>420</v>
      </c>
      <c r="AB36" s="17">
        <f t="shared" si="2"/>
        <v>-342.20000000000005</v>
      </c>
      <c r="AC36" s="16" t="b">
        <f t="shared" si="3"/>
        <v>0</v>
      </c>
    </row>
    <row r="37" spans="2:29" ht="16">
      <c r="B37" s="6" t="s">
        <v>36</v>
      </c>
      <c r="C37" s="301">
        <v>0.1</v>
      </c>
      <c r="D37" s="7"/>
      <c r="E37" s="268">
        <f>E36*0.1</f>
        <v>0.70000000000000007</v>
      </c>
      <c r="F37" s="259"/>
      <c r="J37" s="12" t="s">
        <v>33</v>
      </c>
      <c r="K37" s="9"/>
      <c r="L37" s="271">
        <f>L36/P34</f>
        <v>-1.0424528301886788</v>
      </c>
      <c r="M37" s="1" t="s">
        <v>10</v>
      </c>
      <c r="W37" s="16">
        <v>62</v>
      </c>
      <c r="X37" s="246">
        <f t="shared" si="0"/>
        <v>217</v>
      </c>
      <c r="Y37" s="246">
        <f t="shared" si="4"/>
        <v>286.44</v>
      </c>
      <c r="Z37" s="17">
        <f t="shared" si="5"/>
        <v>771.44</v>
      </c>
      <c r="AA37" s="246">
        <f t="shared" si="1"/>
        <v>434</v>
      </c>
      <c r="AB37" s="17">
        <f t="shared" si="2"/>
        <v>-337.44000000000005</v>
      </c>
      <c r="AC37" s="16" t="b">
        <f t="shared" si="3"/>
        <v>0</v>
      </c>
    </row>
    <row r="38" spans="2:29" ht="16">
      <c r="B38" s="6" t="s">
        <v>32</v>
      </c>
      <c r="C38" s="284">
        <v>0.06</v>
      </c>
      <c r="D38" s="7"/>
      <c r="E38" s="268">
        <f>E36*C38</f>
        <v>0.42</v>
      </c>
      <c r="F38" s="259"/>
      <c r="J38" s="12" t="s">
        <v>8</v>
      </c>
      <c r="K38" s="9"/>
      <c r="L38" s="272">
        <f>L37/(P33/P34)</f>
        <v>-0.20849056603773578</v>
      </c>
      <c r="M38" s="1" t="s">
        <v>10</v>
      </c>
      <c r="W38" s="16">
        <v>64</v>
      </c>
      <c r="X38" s="246">
        <f t="shared" si="0"/>
        <v>224</v>
      </c>
      <c r="Y38" s="246">
        <f t="shared" si="4"/>
        <v>295.68</v>
      </c>
      <c r="Z38" s="17">
        <f t="shared" si="5"/>
        <v>780.68000000000006</v>
      </c>
      <c r="AA38" s="246">
        <f t="shared" si="1"/>
        <v>448</v>
      </c>
      <c r="AB38" s="17">
        <f t="shared" si="2"/>
        <v>-332.68000000000006</v>
      </c>
      <c r="AC38" s="16" t="b">
        <f t="shared" si="3"/>
        <v>0</v>
      </c>
    </row>
    <row r="39" spans="2:29">
      <c r="B39" s="6" t="s">
        <v>196</v>
      </c>
      <c r="C39" s="7"/>
      <c r="D39" s="7"/>
      <c r="E39" s="268">
        <f>E31</f>
        <v>3.5</v>
      </c>
      <c r="F39" s="259"/>
      <c r="L39" s="16"/>
      <c r="W39" s="16">
        <v>66</v>
      </c>
      <c r="X39" s="246">
        <f t="shared" si="0"/>
        <v>231</v>
      </c>
      <c r="Y39" s="246">
        <f t="shared" si="4"/>
        <v>304.92</v>
      </c>
      <c r="Z39" s="17">
        <f t="shared" si="5"/>
        <v>789.92000000000007</v>
      </c>
      <c r="AA39" s="246">
        <f t="shared" si="1"/>
        <v>462</v>
      </c>
      <c r="AB39" s="17">
        <f t="shared" si="2"/>
        <v>-327.92000000000007</v>
      </c>
      <c r="AC39" s="16" t="b">
        <f t="shared" si="3"/>
        <v>0</v>
      </c>
    </row>
    <row r="40" spans="2:29">
      <c r="B40" s="6"/>
      <c r="C40" s="7"/>
      <c r="D40" s="7"/>
      <c r="E40" s="268"/>
      <c r="F40" s="259"/>
      <c r="J40" s="247" t="s">
        <v>29</v>
      </c>
      <c r="K40" s="5"/>
      <c r="L40" s="4"/>
      <c r="M40" s="5"/>
      <c r="N40" s="28"/>
      <c r="O40" s="5"/>
      <c r="P40" s="258"/>
      <c r="W40" s="16">
        <v>68</v>
      </c>
      <c r="X40" s="246">
        <f t="shared" si="0"/>
        <v>238</v>
      </c>
      <c r="Y40" s="246">
        <f t="shared" si="4"/>
        <v>314.16000000000003</v>
      </c>
      <c r="Z40" s="17">
        <f t="shared" si="5"/>
        <v>799.16000000000008</v>
      </c>
      <c r="AA40" s="246">
        <f t="shared" si="1"/>
        <v>476</v>
      </c>
      <c r="AB40" s="17">
        <f t="shared" si="2"/>
        <v>-323.16000000000008</v>
      </c>
      <c r="AC40" s="16" t="b">
        <f t="shared" si="3"/>
        <v>0</v>
      </c>
    </row>
    <row r="41" spans="2:29">
      <c r="B41" s="6" t="s">
        <v>197</v>
      </c>
      <c r="C41" s="7"/>
      <c r="D41" s="7"/>
      <c r="E41" s="268">
        <f>E36-(E37+E38+E39)</f>
        <v>2.38</v>
      </c>
      <c r="F41" s="259"/>
      <c r="J41" s="30" t="s">
        <v>6</v>
      </c>
      <c r="K41" s="7"/>
      <c r="L41" s="268">
        <f>L34</f>
        <v>-104.24528301886789</v>
      </c>
      <c r="M41" s="7"/>
      <c r="N41" s="7" t="s">
        <v>25</v>
      </c>
      <c r="O41" s="7"/>
      <c r="P41" s="273">
        <f>(L41+L44)-L42-L43-L44</f>
        <v>-204.24528301886789</v>
      </c>
      <c r="W41" s="16">
        <v>70</v>
      </c>
      <c r="X41" s="246">
        <f t="shared" si="0"/>
        <v>245</v>
      </c>
      <c r="Y41" s="246">
        <f t="shared" si="4"/>
        <v>323.40000000000003</v>
      </c>
      <c r="Z41" s="17">
        <f t="shared" si="5"/>
        <v>808.40000000000009</v>
      </c>
      <c r="AA41" s="246">
        <f t="shared" si="1"/>
        <v>490</v>
      </c>
      <c r="AB41" s="17">
        <f t="shared" si="2"/>
        <v>-318.40000000000009</v>
      </c>
      <c r="AC41" s="16" t="b">
        <f t="shared" si="3"/>
        <v>0</v>
      </c>
    </row>
    <row r="42" spans="2:29">
      <c r="B42" s="254"/>
      <c r="C42" s="255"/>
      <c r="D42" s="255"/>
      <c r="E42" s="255"/>
      <c r="F42" s="263"/>
      <c r="J42" s="30" t="s">
        <v>199</v>
      </c>
      <c r="K42" s="7"/>
      <c r="L42" s="268">
        <f>L35</f>
        <v>0</v>
      </c>
      <c r="M42" s="7"/>
      <c r="N42" s="7" t="s">
        <v>26</v>
      </c>
      <c r="O42" s="7"/>
      <c r="P42" s="273">
        <f>P33</f>
        <v>500</v>
      </c>
      <c r="W42" s="16">
        <v>72</v>
      </c>
      <c r="X42" s="246">
        <f t="shared" si="0"/>
        <v>252</v>
      </c>
      <c r="Y42" s="246">
        <f t="shared" si="4"/>
        <v>332.64</v>
      </c>
      <c r="Z42" s="17">
        <f t="shared" si="5"/>
        <v>817.64</v>
      </c>
      <c r="AA42" s="246">
        <f t="shared" si="1"/>
        <v>504</v>
      </c>
      <c r="AB42" s="17">
        <f t="shared" si="2"/>
        <v>-313.64</v>
      </c>
      <c r="AC42" s="16" t="b">
        <f t="shared" si="3"/>
        <v>0</v>
      </c>
    </row>
    <row r="43" spans="2:29">
      <c r="J43" s="30" t="s">
        <v>9</v>
      </c>
      <c r="K43" s="7"/>
      <c r="L43" s="283">
        <v>100</v>
      </c>
      <c r="M43" s="7"/>
      <c r="N43" s="7" t="s">
        <v>27</v>
      </c>
      <c r="O43" s="7"/>
      <c r="P43" s="273">
        <f>SUM(P41:P42)</f>
        <v>295.75471698113211</v>
      </c>
      <c r="W43" s="16">
        <v>74</v>
      </c>
      <c r="X43" s="246">
        <f t="shared" si="0"/>
        <v>259</v>
      </c>
      <c r="Y43" s="246">
        <f t="shared" si="4"/>
        <v>341.88</v>
      </c>
      <c r="Z43" s="17">
        <f t="shared" si="5"/>
        <v>826.88</v>
      </c>
      <c r="AA43" s="246">
        <f t="shared" si="1"/>
        <v>518</v>
      </c>
      <c r="AB43" s="17">
        <f t="shared" si="2"/>
        <v>-308.88</v>
      </c>
      <c r="AC43" s="16" t="b">
        <f t="shared" si="3"/>
        <v>0</v>
      </c>
    </row>
    <row r="44" spans="2:29" ht="16">
      <c r="B44" s="1" t="s">
        <v>198</v>
      </c>
      <c r="J44" s="30" t="s">
        <v>24</v>
      </c>
      <c r="K44" s="23"/>
      <c r="L44" s="283">
        <v>100</v>
      </c>
      <c r="M44" s="274"/>
      <c r="N44" s="7"/>
      <c r="O44" s="7"/>
      <c r="P44" s="273"/>
      <c r="W44" s="16">
        <v>76</v>
      </c>
      <c r="X44" s="246">
        <f t="shared" si="0"/>
        <v>266</v>
      </c>
      <c r="Y44" s="246">
        <f t="shared" si="4"/>
        <v>351.12</v>
      </c>
      <c r="Z44" s="17">
        <f t="shared" si="5"/>
        <v>836.12</v>
      </c>
      <c r="AA44" s="246">
        <f t="shared" si="1"/>
        <v>532</v>
      </c>
      <c r="AB44" s="17">
        <f t="shared" si="2"/>
        <v>-304.12</v>
      </c>
      <c r="AC44" s="16" t="b">
        <f t="shared" si="3"/>
        <v>0</v>
      </c>
    </row>
    <row r="45" spans="2:29">
      <c r="B45" s="1" t="s">
        <v>270</v>
      </c>
      <c r="J45" s="254"/>
      <c r="K45" s="255"/>
      <c r="L45" s="255"/>
      <c r="M45" s="255"/>
      <c r="N45" s="255" t="s">
        <v>28</v>
      </c>
      <c r="O45" s="255"/>
      <c r="P45" s="275">
        <f>ROUNDDOWN(P43/P34,2)</f>
        <v>2.95</v>
      </c>
      <c r="Q45" s="33" t="s">
        <v>34</v>
      </c>
      <c r="W45" s="16">
        <v>78</v>
      </c>
      <c r="X45" s="246">
        <f t="shared" si="0"/>
        <v>273</v>
      </c>
      <c r="Y45" s="246">
        <f t="shared" si="4"/>
        <v>360.36</v>
      </c>
      <c r="Z45" s="17">
        <f t="shared" si="5"/>
        <v>845.36</v>
      </c>
      <c r="AA45" s="246">
        <f t="shared" si="1"/>
        <v>546</v>
      </c>
      <c r="AB45" s="17">
        <f t="shared" si="2"/>
        <v>-299.36</v>
      </c>
      <c r="AC45" s="16" t="b">
        <f t="shared" si="3"/>
        <v>0</v>
      </c>
    </row>
    <row r="46" spans="2:29">
      <c r="W46" s="16">
        <v>80</v>
      </c>
      <c r="X46" s="246">
        <f t="shared" si="0"/>
        <v>280</v>
      </c>
      <c r="Y46" s="246">
        <f t="shared" si="4"/>
        <v>369.6</v>
      </c>
      <c r="Z46" s="17">
        <f t="shared" si="5"/>
        <v>854.6</v>
      </c>
      <c r="AA46" s="246">
        <f t="shared" si="1"/>
        <v>560</v>
      </c>
      <c r="AB46" s="17">
        <f t="shared" si="2"/>
        <v>-294.60000000000002</v>
      </c>
      <c r="AC46" s="16" t="b">
        <f t="shared" si="3"/>
        <v>0</v>
      </c>
    </row>
    <row r="47" spans="2:29">
      <c r="B47" s="1" t="s">
        <v>200</v>
      </c>
      <c r="M47" s="1" t="s">
        <v>204</v>
      </c>
      <c r="W47" s="16">
        <v>82</v>
      </c>
      <c r="X47" s="246">
        <f t="shared" si="0"/>
        <v>287</v>
      </c>
      <c r="Y47" s="246">
        <f t="shared" si="4"/>
        <v>378.84000000000003</v>
      </c>
      <c r="Z47" s="17">
        <f t="shared" si="5"/>
        <v>863.84</v>
      </c>
      <c r="AA47" s="246">
        <f t="shared" si="1"/>
        <v>574</v>
      </c>
      <c r="AB47" s="17">
        <f t="shared" si="2"/>
        <v>-289.84000000000003</v>
      </c>
      <c r="AC47" s="16" t="b">
        <f t="shared" si="3"/>
        <v>0</v>
      </c>
    </row>
    <row r="48" spans="2:29">
      <c r="B48" s="1" t="s">
        <v>201</v>
      </c>
      <c r="W48" s="16">
        <v>84</v>
      </c>
      <c r="X48" s="246">
        <f t="shared" si="0"/>
        <v>294</v>
      </c>
      <c r="Y48" s="246">
        <f t="shared" si="4"/>
        <v>388.08</v>
      </c>
      <c r="Z48" s="17">
        <f t="shared" si="5"/>
        <v>873.07999999999993</v>
      </c>
      <c r="AA48" s="246">
        <f t="shared" si="1"/>
        <v>588</v>
      </c>
      <c r="AB48" s="17">
        <f t="shared" si="2"/>
        <v>-285.07999999999993</v>
      </c>
      <c r="AC48" s="16" t="b">
        <f t="shared" si="3"/>
        <v>0</v>
      </c>
    </row>
    <row r="49" spans="2:29">
      <c r="B49" s="1" t="s">
        <v>202</v>
      </c>
      <c r="W49" s="16">
        <v>86</v>
      </c>
      <c r="X49" s="246">
        <f t="shared" si="0"/>
        <v>301</v>
      </c>
      <c r="Y49" s="246">
        <f t="shared" si="4"/>
        <v>397.32</v>
      </c>
      <c r="Z49" s="17">
        <f t="shared" si="5"/>
        <v>882.31999999999994</v>
      </c>
      <c r="AA49" s="246">
        <f t="shared" si="1"/>
        <v>602</v>
      </c>
      <c r="AB49" s="17">
        <f t="shared" si="2"/>
        <v>-280.31999999999994</v>
      </c>
      <c r="AC49" s="16" t="b">
        <f t="shared" si="3"/>
        <v>0</v>
      </c>
    </row>
    <row r="50" spans="2:29">
      <c r="B50" s="1" t="s">
        <v>203</v>
      </c>
      <c r="W50" s="16">
        <v>88</v>
      </c>
      <c r="X50" s="246">
        <f t="shared" si="0"/>
        <v>308</v>
      </c>
      <c r="Y50" s="246">
        <f t="shared" si="4"/>
        <v>406.56</v>
      </c>
      <c r="Z50" s="17">
        <f t="shared" si="5"/>
        <v>891.56</v>
      </c>
      <c r="AA50" s="246">
        <f t="shared" si="1"/>
        <v>616</v>
      </c>
      <c r="AB50" s="17">
        <f t="shared" si="2"/>
        <v>-275.55999999999995</v>
      </c>
      <c r="AC50" s="16" t="b">
        <f t="shared" si="3"/>
        <v>0</v>
      </c>
    </row>
    <row r="51" spans="2:29">
      <c r="K51" s="10"/>
      <c r="L51" s="10"/>
      <c r="W51" s="16">
        <v>90</v>
      </c>
      <c r="X51" s="246">
        <f t="shared" si="0"/>
        <v>315</v>
      </c>
      <c r="Y51" s="246">
        <f t="shared" si="4"/>
        <v>415.8</v>
      </c>
      <c r="Z51" s="17">
        <f t="shared" si="5"/>
        <v>900.8</v>
      </c>
      <c r="AA51" s="246">
        <f t="shared" si="1"/>
        <v>630</v>
      </c>
      <c r="AB51" s="17">
        <f t="shared" si="2"/>
        <v>-270.79999999999995</v>
      </c>
      <c r="AC51" s="16" t="b">
        <f t="shared" si="3"/>
        <v>0</v>
      </c>
    </row>
    <row r="52" spans="2:29">
      <c r="K52" s="10"/>
      <c r="W52" s="16">
        <v>92</v>
      </c>
      <c r="X52" s="246">
        <f t="shared" si="0"/>
        <v>322</v>
      </c>
      <c r="Y52" s="246">
        <f t="shared" si="4"/>
        <v>425.04</v>
      </c>
      <c r="Z52" s="17">
        <f t="shared" si="5"/>
        <v>910.04</v>
      </c>
      <c r="AA52" s="246">
        <f t="shared" si="1"/>
        <v>644</v>
      </c>
      <c r="AB52" s="17">
        <f t="shared" si="2"/>
        <v>-266.03999999999996</v>
      </c>
      <c r="AC52" s="16" t="b">
        <f t="shared" si="3"/>
        <v>0</v>
      </c>
    </row>
    <row r="53" spans="2:29" ht="16">
      <c r="K53" s="10"/>
      <c r="L53" s="9"/>
      <c r="M53" s="9"/>
      <c r="N53" s="11"/>
      <c r="W53" s="16">
        <v>94</v>
      </c>
      <c r="X53" s="246">
        <f t="shared" si="0"/>
        <v>329</v>
      </c>
      <c r="Y53" s="246">
        <f t="shared" si="4"/>
        <v>434.28000000000003</v>
      </c>
      <c r="Z53" s="17">
        <f t="shared" si="5"/>
        <v>919.28</v>
      </c>
      <c r="AA53" s="246">
        <f t="shared" si="1"/>
        <v>658</v>
      </c>
      <c r="AB53" s="17">
        <f t="shared" si="2"/>
        <v>-261.27999999999997</v>
      </c>
      <c r="AC53" s="16" t="b">
        <f t="shared" si="3"/>
        <v>0</v>
      </c>
    </row>
    <row r="54" spans="2:29" ht="16">
      <c r="K54" s="10"/>
      <c r="L54" s="9"/>
      <c r="M54" s="12"/>
      <c r="N54" s="271"/>
      <c r="W54" s="16">
        <v>96</v>
      </c>
      <c r="X54" s="246">
        <f t="shared" si="0"/>
        <v>336</v>
      </c>
      <c r="Y54" s="246">
        <f t="shared" si="4"/>
        <v>443.52</v>
      </c>
      <c r="Z54" s="17">
        <f t="shared" si="5"/>
        <v>928.52</v>
      </c>
      <c r="AA54" s="246">
        <f t="shared" si="1"/>
        <v>672</v>
      </c>
      <c r="AB54" s="17">
        <f t="shared" si="2"/>
        <v>-256.52</v>
      </c>
      <c r="AC54" s="16" t="b">
        <f t="shared" si="3"/>
        <v>0</v>
      </c>
    </row>
    <row r="55" spans="2:29" ht="16">
      <c r="L55" s="10"/>
      <c r="M55" s="276"/>
      <c r="N55" s="271"/>
      <c r="W55" s="16">
        <v>98</v>
      </c>
      <c r="X55" s="246">
        <f t="shared" si="0"/>
        <v>343</v>
      </c>
      <c r="Y55" s="246">
        <f t="shared" si="4"/>
        <v>452.76</v>
      </c>
      <c r="Z55" s="17">
        <f t="shared" si="5"/>
        <v>937.76</v>
      </c>
      <c r="AA55" s="246">
        <f t="shared" si="1"/>
        <v>686</v>
      </c>
      <c r="AB55" s="17">
        <f t="shared" si="2"/>
        <v>-251.76</v>
      </c>
      <c r="AC55" s="16" t="b">
        <f t="shared" si="3"/>
        <v>0</v>
      </c>
    </row>
    <row r="56" spans="2:29" ht="16">
      <c r="K56" s="10"/>
      <c r="L56" s="9"/>
      <c r="M56" s="12"/>
      <c r="N56" s="9"/>
      <c r="W56" s="16">
        <v>100</v>
      </c>
      <c r="X56" s="246">
        <f t="shared" si="0"/>
        <v>350</v>
      </c>
      <c r="Y56" s="246">
        <f t="shared" si="4"/>
        <v>462</v>
      </c>
      <c r="Z56" s="17">
        <f t="shared" si="5"/>
        <v>947</v>
      </c>
      <c r="AA56" s="246">
        <f t="shared" si="1"/>
        <v>700</v>
      </c>
      <c r="AB56" s="17">
        <f t="shared" si="2"/>
        <v>-247</v>
      </c>
      <c r="AC56" s="16" t="b">
        <f t="shared" si="3"/>
        <v>0</v>
      </c>
    </row>
    <row r="57" spans="2:29" ht="16">
      <c r="K57" s="10"/>
      <c r="L57" s="9"/>
      <c r="M57" s="276"/>
      <c r="N57" s="11"/>
      <c r="W57" s="16">
        <v>102</v>
      </c>
      <c r="X57" s="246">
        <f t="shared" si="0"/>
        <v>357</v>
      </c>
      <c r="Y57" s="246">
        <f t="shared" si="4"/>
        <v>471.24</v>
      </c>
      <c r="Z57" s="17">
        <f t="shared" si="5"/>
        <v>956.24</v>
      </c>
      <c r="AA57" s="246">
        <f t="shared" si="1"/>
        <v>714</v>
      </c>
      <c r="AB57" s="17">
        <f t="shared" si="2"/>
        <v>-242.24</v>
      </c>
      <c r="AC57" s="16" t="b">
        <f t="shared" si="3"/>
        <v>0</v>
      </c>
    </row>
    <row r="58" spans="2:29" ht="16">
      <c r="L58" s="9"/>
      <c r="M58" s="9"/>
      <c r="N58" s="9"/>
      <c r="W58" s="16">
        <v>104</v>
      </c>
      <c r="X58" s="246">
        <f t="shared" si="0"/>
        <v>364</v>
      </c>
      <c r="Y58" s="246">
        <f t="shared" si="4"/>
        <v>480.48</v>
      </c>
      <c r="Z58" s="17">
        <f t="shared" si="5"/>
        <v>965.48</v>
      </c>
      <c r="AA58" s="246">
        <f t="shared" si="1"/>
        <v>728</v>
      </c>
      <c r="AB58" s="17">
        <f t="shared" si="2"/>
        <v>-237.48000000000002</v>
      </c>
      <c r="AC58" s="16" t="b">
        <f t="shared" si="3"/>
        <v>0</v>
      </c>
    </row>
    <row r="59" spans="2:29" ht="19">
      <c r="L59" s="9"/>
      <c r="M59" s="13"/>
      <c r="N59" s="14"/>
      <c r="W59" s="16">
        <v>106</v>
      </c>
      <c r="X59" s="246">
        <f t="shared" si="0"/>
        <v>371</v>
      </c>
      <c r="Y59" s="246">
        <f t="shared" si="4"/>
        <v>489.72</v>
      </c>
      <c r="Z59" s="17">
        <f t="shared" si="5"/>
        <v>974.72</v>
      </c>
      <c r="AA59" s="246">
        <f t="shared" si="1"/>
        <v>742</v>
      </c>
      <c r="AB59" s="17">
        <f t="shared" si="2"/>
        <v>-232.72000000000003</v>
      </c>
      <c r="AC59" s="16" t="b">
        <f t="shared" si="3"/>
        <v>0</v>
      </c>
    </row>
    <row r="60" spans="2:29" ht="16">
      <c r="L60" s="9"/>
      <c r="M60" s="9"/>
      <c r="N60" s="11"/>
      <c r="W60" s="16">
        <v>108</v>
      </c>
      <c r="X60" s="246">
        <f t="shared" si="0"/>
        <v>378</v>
      </c>
      <c r="Y60" s="246">
        <f t="shared" si="4"/>
        <v>498.96000000000004</v>
      </c>
      <c r="Z60" s="17">
        <f t="shared" si="5"/>
        <v>983.96</v>
      </c>
      <c r="AA60" s="246">
        <f t="shared" si="1"/>
        <v>756</v>
      </c>
      <c r="AB60" s="17">
        <f t="shared" si="2"/>
        <v>-227.96000000000004</v>
      </c>
      <c r="AC60" s="16" t="b">
        <f t="shared" si="3"/>
        <v>0</v>
      </c>
    </row>
    <row r="61" spans="2:29" ht="16">
      <c r="L61" s="9"/>
      <c r="M61" s="9"/>
      <c r="N61" s="9"/>
      <c r="W61" s="16">
        <v>110</v>
      </c>
      <c r="X61" s="246">
        <f t="shared" si="0"/>
        <v>385</v>
      </c>
      <c r="Y61" s="246">
        <f t="shared" si="4"/>
        <v>508.2</v>
      </c>
      <c r="Z61" s="17">
        <f t="shared" si="5"/>
        <v>993.2</v>
      </c>
      <c r="AA61" s="246">
        <f t="shared" si="1"/>
        <v>770</v>
      </c>
      <c r="AB61" s="17">
        <f t="shared" si="2"/>
        <v>-223.20000000000005</v>
      </c>
      <c r="AC61" s="16" t="b">
        <f t="shared" si="3"/>
        <v>0</v>
      </c>
    </row>
    <row r="62" spans="2:29" ht="16">
      <c r="L62" s="9"/>
      <c r="M62" s="9"/>
      <c r="N62" s="11"/>
      <c r="W62" s="16">
        <v>112</v>
      </c>
      <c r="X62" s="246">
        <f t="shared" si="0"/>
        <v>392</v>
      </c>
      <c r="Y62" s="246">
        <f t="shared" si="4"/>
        <v>517.44000000000005</v>
      </c>
      <c r="Z62" s="17">
        <f t="shared" si="5"/>
        <v>1002.44</v>
      </c>
      <c r="AA62" s="246">
        <f t="shared" si="1"/>
        <v>784</v>
      </c>
      <c r="AB62" s="17">
        <f t="shared" si="2"/>
        <v>-218.44000000000005</v>
      </c>
      <c r="AC62" s="16" t="b">
        <f t="shared" si="3"/>
        <v>0</v>
      </c>
    </row>
    <row r="63" spans="2:29" ht="16">
      <c r="L63" s="15"/>
      <c r="M63" s="15"/>
      <c r="N63" s="15"/>
      <c r="W63" s="16">
        <v>114</v>
      </c>
      <c r="X63" s="246">
        <f t="shared" si="0"/>
        <v>399</v>
      </c>
      <c r="Y63" s="246">
        <f t="shared" si="4"/>
        <v>526.68000000000006</v>
      </c>
      <c r="Z63" s="17">
        <f t="shared" si="5"/>
        <v>1011.6800000000001</v>
      </c>
      <c r="AA63" s="246">
        <f t="shared" si="1"/>
        <v>798</v>
      </c>
      <c r="AB63" s="17">
        <f t="shared" si="2"/>
        <v>-213.68000000000006</v>
      </c>
      <c r="AC63" s="16" t="b">
        <f t="shared" si="3"/>
        <v>0</v>
      </c>
    </row>
    <row r="64" spans="2:29">
      <c r="W64" s="16">
        <v>116</v>
      </c>
      <c r="X64" s="246">
        <f t="shared" si="0"/>
        <v>406</v>
      </c>
      <c r="Y64" s="246">
        <f t="shared" si="4"/>
        <v>535.91999999999996</v>
      </c>
      <c r="Z64" s="17">
        <f t="shared" si="5"/>
        <v>1020.92</v>
      </c>
      <c r="AA64" s="246">
        <f t="shared" si="1"/>
        <v>812</v>
      </c>
      <c r="AB64" s="17">
        <f t="shared" si="2"/>
        <v>-208.91999999999996</v>
      </c>
      <c r="AC64" s="16" t="b">
        <f t="shared" si="3"/>
        <v>0</v>
      </c>
    </row>
    <row r="65" spans="23:29">
      <c r="W65" s="16">
        <v>118</v>
      </c>
      <c r="X65" s="246">
        <f t="shared" si="0"/>
        <v>413</v>
      </c>
      <c r="Y65" s="246">
        <f t="shared" si="4"/>
        <v>545.16</v>
      </c>
      <c r="Z65" s="17">
        <f t="shared" si="5"/>
        <v>1030.1599999999999</v>
      </c>
      <c r="AA65" s="246">
        <f t="shared" si="1"/>
        <v>826</v>
      </c>
      <c r="AB65" s="17">
        <f t="shared" si="2"/>
        <v>-204.15999999999985</v>
      </c>
      <c r="AC65" s="16" t="b">
        <f t="shared" si="3"/>
        <v>0</v>
      </c>
    </row>
    <row r="66" spans="23:29">
      <c r="W66" s="16">
        <v>120</v>
      </c>
      <c r="X66" s="246">
        <f t="shared" si="0"/>
        <v>420</v>
      </c>
      <c r="Y66" s="246">
        <f t="shared" si="4"/>
        <v>554.4</v>
      </c>
      <c r="Z66" s="17">
        <f t="shared" si="5"/>
        <v>1039.4000000000001</v>
      </c>
      <c r="AA66" s="246">
        <f t="shared" si="1"/>
        <v>840</v>
      </c>
      <c r="AB66" s="17">
        <f t="shared" si="2"/>
        <v>-199.40000000000009</v>
      </c>
      <c r="AC66" s="16" t="b">
        <f t="shared" si="3"/>
        <v>0</v>
      </c>
    </row>
    <row r="67" spans="23:29">
      <c r="W67" s="16">
        <v>122</v>
      </c>
      <c r="X67" s="246">
        <f t="shared" si="0"/>
        <v>427</v>
      </c>
      <c r="Y67" s="246">
        <f t="shared" si="4"/>
        <v>563.64</v>
      </c>
      <c r="Z67" s="17">
        <f t="shared" si="5"/>
        <v>1048.6399999999999</v>
      </c>
      <c r="AA67" s="246">
        <f t="shared" si="1"/>
        <v>854</v>
      </c>
      <c r="AB67" s="17">
        <f t="shared" si="2"/>
        <v>-194.63999999999987</v>
      </c>
      <c r="AC67" s="16" t="b">
        <f t="shared" si="3"/>
        <v>0</v>
      </c>
    </row>
    <row r="68" spans="23:29">
      <c r="W68" s="16">
        <v>124</v>
      </c>
      <c r="X68" s="246">
        <f t="shared" si="0"/>
        <v>434</v>
      </c>
      <c r="Y68" s="246">
        <f t="shared" si="4"/>
        <v>572.88</v>
      </c>
      <c r="Z68" s="17">
        <f t="shared" si="5"/>
        <v>1057.8800000000001</v>
      </c>
      <c r="AA68" s="246">
        <f t="shared" si="1"/>
        <v>868</v>
      </c>
      <c r="AB68" s="17">
        <f t="shared" si="2"/>
        <v>-189.88000000000011</v>
      </c>
      <c r="AC68" s="16" t="b">
        <f t="shared" si="3"/>
        <v>0</v>
      </c>
    </row>
    <row r="69" spans="23:29">
      <c r="W69" s="16">
        <v>126</v>
      </c>
      <c r="X69" s="246">
        <f t="shared" si="0"/>
        <v>441</v>
      </c>
      <c r="Y69" s="246">
        <f t="shared" si="4"/>
        <v>582.12</v>
      </c>
      <c r="Z69" s="17">
        <f t="shared" si="5"/>
        <v>1067.1199999999999</v>
      </c>
      <c r="AA69" s="246">
        <f t="shared" si="1"/>
        <v>882</v>
      </c>
      <c r="AB69" s="17">
        <f t="shared" si="2"/>
        <v>-185.11999999999989</v>
      </c>
      <c r="AC69" s="16" t="b">
        <f t="shared" si="3"/>
        <v>0</v>
      </c>
    </row>
    <row r="70" spans="23:29">
      <c r="W70" s="16">
        <v>128</v>
      </c>
      <c r="X70" s="246">
        <f t="shared" ref="X70:X133" si="6">W70*$E$31</f>
        <v>448</v>
      </c>
      <c r="Y70" s="246">
        <f t="shared" si="4"/>
        <v>591.36</v>
      </c>
      <c r="Z70" s="17">
        <f t="shared" si="5"/>
        <v>1076.3600000000001</v>
      </c>
      <c r="AA70" s="246">
        <f t="shared" ref="AA70:AA133" si="7">W70*$E$36</f>
        <v>896</v>
      </c>
      <c r="AB70" s="17">
        <f t="shared" ref="AB70:AB133" si="8">AA70-Z70</f>
        <v>-180.36000000000013</v>
      </c>
      <c r="AC70" s="16" t="b">
        <f t="shared" ref="AC70:AC133" si="9">IF(AB70&gt;0,W70)</f>
        <v>0</v>
      </c>
    </row>
    <row r="71" spans="23:29">
      <c r="W71" s="16">
        <v>130</v>
      </c>
      <c r="X71" s="246">
        <f t="shared" si="6"/>
        <v>455</v>
      </c>
      <c r="Y71" s="246">
        <f t="shared" ref="Y71:Y134" si="10">W71*SUM($E$37:$E$39)</f>
        <v>600.6</v>
      </c>
      <c r="Z71" s="17">
        <f t="shared" ref="Z71:Z134" si="11">$G$19+Y71</f>
        <v>1085.5999999999999</v>
      </c>
      <c r="AA71" s="246">
        <f t="shared" si="7"/>
        <v>910</v>
      </c>
      <c r="AB71" s="17">
        <f t="shared" si="8"/>
        <v>-175.59999999999991</v>
      </c>
      <c r="AC71" s="16" t="b">
        <f t="shared" si="9"/>
        <v>0</v>
      </c>
    </row>
    <row r="72" spans="23:29">
      <c r="W72" s="16">
        <v>132</v>
      </c>
      <c r="X72" s="246">
        <f t="shared" si="6"/>
        <v>462</v>
      </c>
      <c r="Y72" s="246">
        <f t="shared" si="10"/>
        <v>609.84</v>
      </c>
      <c r="Z72" s="17">
        <f t="shared" si="11"/>
        <v>1094.8400000000001</v>
      </c>
      <c r="AA72" s="246">
        <f t="shared" si="7"/>
        <v>924</v>
      </c>
      <c r="AB72" s="17">
        <f t="shared" si="8"/>
        <v>-170.84000000000015</v>
      </c>
      <c r="AC72" s="16" t="b">
        <f t="shared" si="9"/>
        <v>0</v>
      </c>
    </row>
    <row r="73" spans="23:29">
      <c r="W73" s="16">
        <v>134</v>
      </c>
      <c r="X73" s="246">
        <f t="shared" si="6"/>
        <v>469</v>
      </c>
      <c r="Y73" s="246">
        <f t="shared" si="10"/>
        <v>619.08000000000004</v>
      </c>
      <c r="Z73" s="17">
        <f t="shared" si="11"/>
        <v>1104.08</v>
      </c>
      <c r="AA73" s="246">
        <f t="shared" si="7"/>
        <v>938</v>
      </c>
      <c r="AB73" s="17">
        <f t="shared" si="8"/>
        <v>-166.07999999999993</v>
      </c>
      <c r="AC73" s="16" t="b">
        <f t="shared" si="9"/>
        <v>0</v>
      </c>
    </row>
    <row r="74" spans="23:29">
      <c r="W74" s="16">
        <v>136</v>
      </c>
      <c r="X74" s="246">
        <f t="shared" si="6"/>
        <v>476</v>
      </c>
      <c r="Y74" s="246">
        <f t="shared" si="10"/>
        <v>628.32000000000005</v>
      </c>
      <c r="Z74" s="17">
        <f t="shared" si="11"/>
        <v>1113.3200000000002</v>
      </c>
      <c r="AA74" s="246">
        <f t="shared" si="7"/>
        <v>952</v>
      </c>
      <c r="AB74" s="17">
        <f t="shared" si="8"/>
        <v>-161.32000000000016</v>
      </c>
      <c r="AC74" s="16" t="b">
        <f t="shared" si="9"/>
        <v>0</v>
      </c>
    </row>
    <row r="75" spans="23:29">
      <c r="W75" s="16">
        <v>138</v>
      </c>
      <c r="X75" s="246">
        <f t="shared" si="6"/>
        <v>483</v>
      </c>
      <c r="Y75" s="246">
        <f t="shared" si="10"/>
        <v>637.56000000000006</v>
      </c>
      <c r="Z75" s="17">
        <f t="shared" si="11"/>
        <v>1122.56</v>
      </c>
      <c r="AA75" s="246">
        <f t="shared" si="7"/>
        <v>966</v>
      </c>
      <c r="AB75" s="17">
        <f t="shared" si="8"/>
        <v>-156.55999999999995</v>
      </c>
      <c r="AC75" s="16" t="b">
        <f t="shared" si="9"/>
        <v>0</v>
      </c>
    </row>
    <row r="76" spans="23:29">
      <c r="W76" s="16">
        <v>140</v>
      </c>
      <c r="X76" s="246">
        <f t="shared" si="6"/>
        <v>490</v>
      </c>
      <c r="Y76" s="246">
        <f t="shared" si="10"/>
        <v>646.80000000000007</v>
      </c>
      <c r="Z76" s="17">
        <f t="shared" si="11"/>
        <v>1131.8000000000002</v>
      </c>
      <c r="AA76" s="246">
        <f t="shared" si="7"/>
        <v>980</v>
      </c>
      <c r="AB76" s="17">
        <f t="shared" si="8"/>
        <v>-151.80000000000018</v>
      </c>
      <c r="AC76" s="16" t="b">
        <f t="shared" si="9"/>
        <v>0</v>
      </c>
    </row>
    <row r="77" spans="23:29">
      <c r="W77" s="16">
        <v>142</v>
      </c>
      <c r="X77" s="246">
        <f t="shared" si="6"/>
        <v>497</v>
      </c>
      <c r="Y77" s="246">
        <f t="shared" si="10"/>
        <v>656.04</v>
      </c>
      <c r="Z77" s="17">
        <f t="shared" si="11"/>
        <v>1141.04</v>
      </c>
      <c r="AA77" s="246">
        <f t="shared" si="7"/>
        <v>994</v>
      </c>
      <c r="AB77" s="17">
        <f t="shared" si="8"/>
        <v>-147.03999999999996</v>
      </c>
      <c r="AC77" s="16" t="b">
        <f t="shared" si="9"/>
        <v>0</v>
      </c>
    </row>
    <row r="78" spans="23:29">
      <c r="W78" s="16">
        <v>144</v>
      </c>
      <c r="X78" s="246">
        <f t="shared" si="6"/>
        <v>504</v>
      </c>
      <c r="Y78" s="246">
        <f t="shared" si="10"/>
        <v>665.28</v>
      </c>
      <c r="Z78" s="17">
        <f t="shared" si="11"/>
        <v>1150.28</v>
      </c>
      <c r="AA78" s="246">
        <f t="shared" si="7"/>
        <v>1008</v>
      </c>
      <c r="AB78" s="17">
        <f t="shared" si="8"/>
        <v>-142.27999999999997</v>
      </c>
      <c r="AC78" s="16" t="b">
        <f t="shared" si="9"/>
        <v>0</v>
      </c>
    </row>
    <row r="79" spans="23:29">
      <c r="W79" s="16">
        <v>146</v>
      </c>
      <c r="X79" s="246">
        <f t="shared" si="6"/>
        <v>511</v>
      </c>
      <c r="Y79" s="246">
        <f t="shared" si="10"/>
        <v>674.52</v>
      </c>
      <c r="Z79" s="17">
        <f t="shared" si="11"/>
        <v>1159.52</v>
      </c>
      <c r="AA79" s="246">
        <f t="shared" si="7"/>
        <v>1022</v>
      </c>
      <c r="AB79" s="17">
        <f t="shared" si="8"/>
        <v>-137.51999999999998</v>
      </c>
      <c r="AC79" s="16" t="b">
        <f t="shared" si="9"/>
        <v>0</v>
      </c>
    </row>
    <row r="80" spans="23:29">
      <c r="W80" s="16">
        <v>148</v>
      </c>
      <c r="X80" s="246">
        <f t="shared" si="6"/>
        <v>518</v>
      </c>
      <c r="Y80" s="246">
        <f t="shared" si="10"/>
        <v>683.76</v>
      </c>
      <c r="Z80" s="17">
        <f t="shared" si="11"/>
        <v>1168.76</v>
      </c>
      <c r="AA80" s="246">
        <f t="shared" si="7"/>
        <v>1036</v>
      </c>
      <c r="AB80" s="17">
        <f t="shared" si="8"/>
        <v>-132.76</v>
      </c>
      <c r="AC80" s="16" t="b">
        <f t="shared" si="9"/>
        <v>0</v>
      </c>
    </row>
    <row r="81" spans="23:29">
      <c r="W81" s="16">
        <v>150</v>
      </c>
      <c r="X81" s="246">
        <f t="shared" si="6"/>
        <v>525</v>
      </c>
      <c r="Y81" s="246">
        <f t="shared" si="10"/>
        <v>693</v>
      </c>
      <c r="Z81" s="17">
        <f t="shared" si="11"/>
        <v>1178</v>
      </c>
      <c r="AA81" s="246">
        <f t="shared" si="7"/>
        <v>1050</v>
      </c>
      <c r="AB81" s="17">
        <f t="shared" si="8"/>
        <v>-128</v>
      </c>
      <c r="AC81" s="16" t="b">
        <f t="shared" si="9"/>
        <v>0</v>
      </c>
    </row>
    <row r="82" spans="23:29">
      <c r="W82" s="16">
        <v>152</v>
      </c>
      <c r="X82" s="246">
        <f t="shared" si="6"/>
        <v>532</v>
      </c>
      <c r="Y82" s="246">
        <f t="shared" si="10"/>
        <v>702.24</v>
      </c>
      <c r="Z82" s="17">
        <f t="shared" si="11"/>
        <v>1187.24</v>
      </c>
      <c r="AA82" s="246">
        <f t="shared" si="7"/>
        <v>1064</v>
      </c>
      <c r="AB82" s="17">
        <f t="shared" si="8"/>
        <v>-123.24000000000001</v>
      </c>
      <c r="AC82" s="16" t="b">
        <f t="shared" si="9"/>
        <v>0</v>
      </c>
    </row>
    <row r="83" spans="23:29">
      <c r="W83" s="16">
        <v>154</v>
      </c>
      <c r="X83" s="246">
        <f t="shared" si="6"/>
        <v>539</v>
      </c>
      <c r="Y83" s="246">
        <f t="shared" si="10"/>
        <v>711.48</v>
      </c>
      <c r="Z83" s="17">
        <f t="shared" si="11"/>
        <v>1196.48</v>
      </c>
      <c r="AA83" s="246">
        <f t="shared" si="7"/>
        <v>1078</v>
      </c>
      <c r="AB83" s="17">
        <f t="shared" si="8"/>
        <v>-118.48000000000002</v>
      </c>
      <c r="AC83" s="16" t="b">
        <f t="shared" si="9"/>
        <v>0</v>
      </c>
    </row>
    <row r="84" spans="23:29">
      <c r="W84" s="16">
        <v>156</v>
      </c>
      <c r="X84" s="246">
        <f t="shared" si="6"/>
        <v>546</v>
      </c>
      <c r="Y84" s="246">
        <f t="shared" si="10"/>
        <v>720.72</v>
      </c>
      <c r="Z84" s="17">
        <f t="shared" si="11"/>
        <v>1205.72</v>
      </c>
      <c r="AA84" s="246">
        <f t="shared" si="7"/>
        <v>1092</v>
      </c>
      <c r="AB84" s="17">
        <f t="shared" si="8"/>
        <v>-113.72000000000003</v>
      </c>
      <c r="AC84" s="16" t="b">
        <f t="shared" si="9"/>
        <v>0</v>
      </c>
    </row>
    <row r="85" spans="23:29">
      <c r="W85" s="16">
        <v>158</v>
      </c>
      <c r="X85" s="246">
        <f t="shared" si="6"/>
        <v>553</v>
      </c>
      <c r="Y85" s="246">
        <f t="shared" si="10"/>
        <v>729.96</v>
      </c>
      <c r="Z85" s="17">
        <f t="shared" si="11"/>
        <v>1214.96</v>
      </c>
      <c r="AA85" s="246">
        <f t="shared" si="7"/>
        <v>1106</v>
      </c>
      <c r="AB85" s="17">
        <f t="shared" si="8"/>
        <v>-108.96000000000004</v>
      </c>
      <c r="AC85" s="16" t="b">
        <f t="shared" si="9"/>
        <v>0</v>
      </c>
    </row>
    <row r="86" spans="23:29">
      <c r="W86" s="16">
        <v>160</v>
      </c>
      <c r="X86" s="246">
        <f t="shared" si="6"/>
        <v>560</v>
      </c>
      <c r="Y86" s="246">
        <f t="shared" si="10"/>
        <v>739.2</v>
      </c>
      <c r="Z86" s="17">
        <f t="shared" si="11"/>
        <v>1224.2</v>
      </c>
      <c r="AA86" s="246">
        <f t="shared" si="7"/>
        <v>1120</v>
      </c>
      <c r="AB86" s="17">
        <f t="shared" si="8"/>
        <v>-104.20000000000005</v>
      </c>
      <c r="AC86" s="16" t="b">
        <f t="shared" si="9"/>
        <v>0</v>
      </c>
    </row>
    <row r="87" spans="23:29">
      <c r="W87" s="16">
        <v>162</v>
      </c>
      <c r="X87" s="246">
        <f t="shared" si="6"/>
        <v>567</v>
      </c>
      <c r="Y87" s="246">
        <f t="shared" si="10"/>
        <v>748.44</v>
      </c>
      <c r="Z87" s="17">
        <f t="shared" si="11"/>
        <v>1233.44</v>
      </c>
      <c r="AA87" s="246">
        <f t="shared" si="7"/>
        <v>1134</v>
      </c>
      <c r="AB87" s="17">
        <f t="shared" si="8"/>
        <v>-99.440000000000055</v>
      </c>
      <c r="AC87" s="16" t="b">
        <f t="shared" si="9"/>
        <v>0</v>
      </c>
    </row>
    <row r="88" spans="23:29">
      <c r="W88" s="16">
        <v>164</v>
      </c>
      <c r="X88" s="246">
        <f t="shared" si="6"/>
        <v>574</v>
      </c>
      <c r="Y88" s="246">
        <f t="shared" si="10"/>
        <v>757.68000000000006</v>
      </c>
      <c r="Z88" s="17">
        <f t="shared" si="11"/>
        <v>1242.68</v>
      </c>
      <c r="AA88" s="246">
        <f t="shared" si="7"/>
        <v>1148</v>
      </c>
      <c r="AB88" s="17">
        <f t="shared" si="8"/>
        <v>-94.680000000000064</v>
      </c>
      <c r="AC88" s="16" t="b">
        <f t="shared" si="9"/>
        <v>0</v>
      </c>
    </row>
    <row r="89" spans="23:29">
      <c r="W89" s="16">
        <v>166</v>
      </c>
      <c r="X89" s="246">
        <f t="shared" si="6"/>
        <v>581</v>
      </c>
      <c r="Y89" s="246">
        <f t="shared" si="10"/>
        <v>766.92000000000007</v>
      </c>
      <c r="Z89" s="17">
        <f t="shared" si="11"/>
        <v>1251.92</v>
      </c>
      <c r="AA89" s="246">
        <f t="shared" si="7"/>
        <v>1162</v>
      </c>
      <c r="AB89" s="17">
        <f t="shared" si="8"/>
        <v>-89.920000000000073</v>
      </c>
      <c r="AC89" s="16" t="b">
        <f t="shared" si="9"/>
        <v>0</v>
      </c>
    </row>
    <row r="90" spans="23:29">
      <c r="W90" s="16">
        <v>168</v>
      </c>
      <c r="X90" s="246">
        <f t="shared" si="6"/>
        <v>588</v>
      </c>
      <c r="Y90" s="246">
        <f t="shared" si="10"/>
        <v>776.16</v>
      </c>
      <c r="Z90" s="17">
        <f t="shared" si="11"/>
        <v>1261.1599999999999</v>
      </c>
      <c r="AA90" s="246">
        <f t="shared" si="7"/>
        <v>1176</v>
      </c>
      <c r="AB90" s="17">
        <f t="shared" si="8"/>
        <v>-85.159999999999854</v>
      </c>
      <c r="AC90" s="16" t="b">
        <f t="shared" si="9"/>
        <v>0</v>
      </c>
    </row>
    <row r="91" spans="23:29">
      <c r="W91" s="16">
        <v>170</v>
      </c>
      <c r="X91" s="246">
        <f t="shared" si="6"/>
        <v>595</v>
      </c>
      <c r="Y91" s="246">
        <f t="shared" si="10"/>
        <v>785.4</v>
      </c>
      <c r="Z91" s="17">
        <f t="shared" si="11"/>
        <v>1270.4000000000001</v>
      </c>
      <c r="AA91" s="246">
        <f t="shared" si="7"/>
        <v>1190</v>
      </c>
      <c r="AB91" s="17">
        <f t="shared" si="8"/>
        <v>-80.400000000000091</v>
      </c>
      <c r="AC91" s="16" t="b">
        <f t="shared" si="9"/>
        <v>0</v>
      </c>
    </row>
    <row r="92" spans="23:29">
      <c r="W92" s="16">
        <v>172</v>
      </c>
      <c r="X92" s="246">
        <f t="shared" si="6"/>
        <v>602</v>
      </c>
      <c r="Y92" s="246">
        <f t="shared" si="10"/>
        <v>794.64</v>
      </c>
      <c r="Z92" s="17">
        <f t="shared" si="11"/>
        <v>1279.6399999999999</v>
      </c>
      <c r="AA92" s="246">
        <f t="shared" si="7"/>
        <v>1204</v>
      </c>
      <c r="AB92" s="17">
        <f t="shared" si="8"/>
        <v>-75.639999999999873</v>
      </c>
      <c r="AC92" s="16" t="b">
        <f t="shared" si="9"/>
        <v>0</v>
      </c>
    </row>
    <row r="93" spans="23:29">
      <c r="W93" s="16">
        <v>174</v>
      </c>
      <c r="X93" s="246">
        <f t="shared" si="6"/>
        <v>609</v>
      </c>
      <c r="Y93" s="246">
        <f t="shared" si="10"/>
        <v>803.88</v>
      </c>
      <c r="Z93" s="17">
        <f t="shared" si="11"/>
        <v>1288.8800000000001</v>
      </c>
      <c r="AA93" s="246">
        <f t="shared" si="7"/>
        <v>1218</v>
      </c>
      <c r="AB93" s="17">
        <f t="shared" si="8"/>
        <v>-70.880000000000109</v>
      </c>
      <c r="AC93" s="16" t="b">
        <f t="shared" si="9"/>
        <v>0</v>
      </c>
    </row>
    <row r="94" spans="23:29">
      <c r="W94" s="16">
        <v>176</v>
      </c>
      <c r="X94" s="246">
        <f t="shared" si="6"/>
        <v>616</v>
      </c>
      <c r="Y94" s="246">
        <f t="shared" si="10"/>
        <v>813.12</v>
      </c>
      <c r="Z94" s="17">
        <f t="shared" si="11"/>
        <v>1298.1199999999999</v>
      </c>
      <c r="AA94" s="246">
        <f t="shared" si="7"/>
        <v>1232</v>
      </c>
      <c r="AB94" s="17">
        <f t="shared" si="8"/>
        <v>-66.119999999999891</v>
      </c>
      <c r="AC94" s="16" t="b">
        <f t="shared" si="9"/>
        <v>0</v>
      </c>
    </row>
    <row r="95" spans="23:29">
      <c r="W95" s="16">
        <v>178</v>
      </c>
      <c r="X95" s="246">
        <f t="shared" si="6"/>
        <v>623</v>
      </c>
      <c r="Y95" s="246">
        <f t="shared" si="10"/>
        <v>822.36</v>
      </c>
      <c r="Z95" s="17">
        <f t="shared" si="11"/>
        <v>1307.3600000000001</v>
      </c>
      <c r="AA95" s="246">
        <f t="shared" si="7"/>
        <v>1246</v>
      </c>
      <c r="AB95" s="17">
        <f t="shared" si="8"/>
        <v>-61.360000000000127</v>
      </c>
      <c r="AC95" s="16" t="b">
        <f t="shared" si="9"/>
        <v>0</v>
      </c>
    </row>
    <row r="96" spans="23:29">
      <c r="W96" s="16">
        <v>180</v>
      </c>
      <c r="X96" s="246">
        <f t="shared" si="6"/>
        <v>630</v>
      </c>
      <c r="Y96" s="246">
        <f t="shared" si="10"/>
        <v>831.6</v>
      </c>
      <c r="Z96" s="17">
        <f t="shared" si="11"/>
        <v>1316.6</v>
      </c>
      <c r="AA96" s="246">
        <f t="shared" si="7"/>
        <v>1260</v>
      </c>
      <c r="AB96" s="17">
        <f t="shared" si="8"/>
        <v>-56.599999999999909</v>
      </c>
      <c r="AC96" s="16" t="b">
        <f t="shared" si="9"/>
        <v>0</v>
      </c>
    </row>
    <row r="97" spans="23:29">
      <c r="W97" s="16">
        <v>182</v>
      </c>
      <c r="X97" s="246">
        <f t="shared" si="6"/>
        <v>637</v>
      </c>
      <c r="Y97" s="246">
        <f t="shared" si="10"/>
        <v>840.84</v>
      </c>
      <c r="Z97" s="17">
        <f t="shared" si="11"/>
        <v>1325.8400000000001</v>
      </c>
      <c r="AA97" s="246">
        <f t="shared" si="7"/>
        <v>1274</v>
      </c>
      <c r="AB97" s="17">
        <f t="shared" si="8"/>
        <v>-51.840000000000146</v>
      </c>
      <c r="AC97" s="16" t="b">
        <f t="shared" si="9"/>
        <v>0</v>
      </c>
    </row>
    <row r="98" spans="23:29">
      <c r="W98" s="16">
        <v>184</v>
      </c>
      <c r="X98" s="246">
        <f t="shared" si="6"/>
        <v>644</v>
      </c>
      <c r="Y98" s="246">
        <f t="shared" si="10"/>
        <v>850.08</v>
      </c>
      <c r="Z98" s="17">
        <f t="shared" si="11"/>
        <v>1335.08</v>
      </c>
      <c r="AA98" s="246">
        <f t="shared" si="7"/>
        <v>1288</v>
      </c>
      <c r="AB98" s="17">
        <f t="shared" si="8"/>
        <v>-47.079999999999927</v>
      </c>
      <c r="AC98" s="16" t="b">
        <f t="shared" si="9"/>
        <v>0</v>
      </c>
    </row>
    <row r="99" spans="23:29">
      <c r="W99" s="16">
        <v>186</v>
      </c>
      <c r="X99" s="246">
        <f t="shared" si="6"/>
        <v>651</v>
      </c>
      <c r="Y99" s="246">
        <f t="shared" si="10"/>
        <v>859.32</v>
      </c>
      <c r="Z99" s="17">
        <f t="shared" si="11"/>
        <v>1344.3200000000002</v>
      </c>
      <c r="AA99" s="246">
        <f t="shared" si="7"/>
        <v>1302</v>
      </c>
      <c r="AB99" s="17">
        <f t="shared" si="8"/>
        <v>-42.320000000000164</v>
      </c>
      <c r="AC99" s="16" t="b">
        <f t="shared" si="9"/>
        <v>0</v>
      </c>
    </row>
    <row r="100" spans="23:29">
      <c r="W100" s="16">
        <v>188</v>
      </c>
      <c r="X100" s="246">
        <f t="shared" si="6"/>
        <v>658</v>
      </c>
      <c r="Y100" s="246">
        <f t="shared" si="10"/>
        <v>868.56000000000006</v>
      </c>
      <c r="Z100" s="17">
        <f t="shared" si="11"/>
        <v>1353.56</v>
      </c>
      <c r="AA100" s="246">
        <f t="shared" si="7"/>
        <v>1316</v>
      </c>
      <c r="AB100" s="17">
        <f t="shared" si="8"/>
        <v>-37.559999999999945</v>
      </c>
      <c r="AC100" s="16" t="b">
        <f t="shared" si="9"/>
        <v>0</v>
      </c>
    </row>
    <row r="101" spans="23:29">
      <c r="W101" s="16">
        <v>190</v>
      </c>
      <c r="X101" s="246">
        <f t="shared" si="6"/>
        <v>665</v>
      </c>
      <c r="Y101" s="246">
        <f t="shared" si="10"/>
        <v>877.80000000000007</v>
      </c>
      <c r="Z101" s="17">
        <f t="shared" si="11"/>
        <v>1362.8000000000002</v>
      </c>
      <c r="AA101" s="246">
        <f t="shared" si="7"/>
        <v>1330</v>
      </c>
      <c r="AB101" s="17">
        <f t="shared" si="8"/>
        <v>-32.800000000000182</v>
      </c>
      <c r="AC101" s="16" t="b">
        <f t="shared" si="9"/>
        <v>0</v>
      </c>
    </row>
    <row r="102" spans="23:29">
      <c r="W102" s="16">
        <v>192</v>
      </c>
      <c r="X102" s="246">
        <f t="shared" si="6"/>
        <v>672</v>
      </c>
      <c r="Y102" s="246">
        <f t="shared" si="10"/>
        <v>887.04</v>
      </c>
      <c r="Z102" s="17">
        <f t="shared" si="11"/>
        <v>1372.04</v>
      </c>
      <c r="AA102" s="246">
        <f t="shared" si="7"/>
        <v>1344</v>
      </c>
      <c r="AB102" s="17">
        <f t="shared" si="8"/>
        <v>-28.039999999999964</v>
      </c>
      <c r="AC102" s="16" t="b">
        <f t="shared" si="9"/>
        <v>0</v>
      </c>
    </row>
    <row r="103" spans="23:29">
      <c r="W103" s="16">
        <v>194</v>
      </c>
      <c r="X103" s="246">
        <f t="shared" si="6"/>
        <v>679</v>
      </c>
      <c r="Y103" s="246">
        <f t="shared" si="10"/>
        <v>896.28</v>
      </c>
      <c r="Z103" s="17">
        <f t="shared" si="11"/>
        <v>1381.28</v>
      </c>
      <c r="AA103" s="246">
        <f t="shared" si="7"/>
        <v>1358</v>
      </c>
      <c r="AB103" s="17">
        <f t="shared" si="8"/>
        <v>-23.279999999999973</v>
      </c>
      <c r="AC103" s="16" t="b">
        <f t="shared" si="9"/>
        <v>0</v>
      </c>
    </row>
    <row r="104" spans="23:29">
      <c r="W104" s="16">
        <v>196</v>
      </c>
      <c r="X104" s="246">
        <f t="shared" si="6"/>
        <v>686</v>
      </c>
      <c r="Y104" s="246">
        <f t="shared" si="10"/>
        <v>905.52</v>
      </c>
      <c r="Z104" s="17">
        <f t="shared" si="11"/>
        <v>1390.52</v>
      </c>
      <c r="AA104" s="246">
        <f t="shared" si="7"/>
        <v>1372</v>
      </c>
      <c r="AB104" s="17">
        <f t="shared" si="8"/>
        <v>-18.519999999999982</v>
      </c>
      <c r="AC104" s="16" t="b">
        <f t="shared" si="9"/>
        <v>0</v>
      </c>
    </row>
    <row r="105" spans="23:29">
      <c r="W105" s="16">
        <v>198</v>
      </c>
      <c r="X105" s="246">
        <f t="shared" si="6"/>
        <v>693</v>
      </c>
      <c r="Y105" s="246">
        <f t="shared" si="10"/>
        <v>914.76</v>
      </c>
      <c r="Z105" s="17">
        <f t="shared" si="11"/>
        <v>1399.76</v>
      </c>
      <c r="AA105" s="246">
        <f t="shared" si="7"/>
        <v>1386</v>
      </c>
      <c r="AB105" s="17">
        <f t="shared" si="8"/>
        <v>-13.759999999999991</v>
      </c>
      <c r="AC105" s="16" t="b">
        <f t="shared" si="9"/>
        <v>0</v>
      </c>
    </row>
    <row r="106" spans="23:29">
      <c r="W106" s="16">
        <v>200</v>
      </c>
      <c r="X106" s="246">
        <f t="shared" si="6"/>
        <v>700</v>
      </c>
      <c r="Y106" s="246">
        <f t="shared" si="10"/>
        <v>924</v>
      </c>
      <c r="Z106" s="17">
        <f t="shared" si="11"/>
        <v>1409</v>
      </c>
      <c r="AA106" s="246">
        <f t="shared" si="7"/>
        <v>1400</v>
      </c>
      <c r="AB106" s="17">
        <f t="shared" si="8"/>
        <v>-9</v>
      </c>
      <c r="AC106" s="16" t="b">
        <f t="shared" si="9"/>
        <v>0</v>
      </c>
    </row>
    <row r="107" spans="23:29">
      <c r="W107" s="16">
        <v>202</v>
      </c>
      <c r="X107" s="246">
        <f t="shared" si="6"/>
        <v>707</v>
      </c>
      <c r="Y107" s="246">
        <f t="shared" si="10"/>
        <v>933.24</v>
      </c>
      <c r="Z107" s="17">
        <f t="shared" si="11"/>
        <v>1418.24</v>
      </c>
      <c r="AA107" s="246">
        <f t="shared" si="7"/>
        <v>1414</v>
      </c>
      <c r="AB107" s="17">
        <f t="shared" si="8"/>
        <v>-4.2400000000000091</v>
      </c>
      <c r="AC107" s="16" t="b">
        <f t="shared" si="9"/>
        <v>0</v>
      </c>
    </row>
    <row r="108" spans="23:29">
      <c r="W108" s="16">
        <v>204</v>
      </c>
      <c r="X108" s="246">
        <f t="shared" si="6"/>
        <v>714</v>
      </c>
      <c r="Y108" s="246">
        <f t="shared" si="10"/>
        <v>942.48</v>
      </c>
      <c r="Z108" s="17">
        <f t="shared" si="11"/>
        <v>1427.48</v>
      </c>
      <c r="AA108" s="246">
        <f t="shared" si="7"/>
        <v>1428</v>
      </c>
      <c r="AB108" s="17">
        <f t="shared" si="8"/>
        <v>0.51999999999998181</v>
      </c>
      <c r="AC108" s="16">
        <f t="shared" si="9"/>
        <v>204</v>
      </c>
    </row>
    <row r="109" spans="23:29">
      <c r="W109" s="16">
        <v>206</v>
      </c>
      <c r="X109" s="246">
        <f t="shared" si="6"/>
        <v>721</v>
      </c>
      <c r="Y109" s="246">
        <f t="shared" si="10"/>
        <v>951.72</v>
      </c>
      <c r="Z109" s="17">
        <f t="shared" si="11"/>
        <v>1436.72</v>
      </c>
      <c r="AA109" s="246">
        <f t="shared" si="7"/>
        <v>1442</v>
      </c>
      <c r="AB109" s="17">
        <f t="shared" si="8"/>
        <v>5.2799999999999727</v>
      </c>
      <c r="AC109" s="16">
        <f t="shared" si="9"/>
        <v>206</v>
      </c>
    </row>
    <row r="110" spans="23:29">
      <c r="W110" s="16">
        <v>208</v>
      </c>
      <c r="X110" s="246">
        <f t="shared" si="6"/>
        <v>728</v>
      </c>
      <c r="Y110" s="246">
        <f t="shared" si="10"/>
        <v>960.96</v>
      </c>
      <c r="Z110" s="17">
        <f t="shared" si="11"/>
        <v>1445.96</v>
      </c>
      <c r="AA110" s="246">
        <f t="shared" si="7"/>
        <v>1456</v>
      </c>
      <c r="AB110" s="17">
        <f t="shared" si="8"/>
        <v>10.039999999999964</v>
      </c>
      <c r="AC110" s="16">
        <f t="shared" si="9"/>
        <v>208</v>
      </c>
    </row>
    <row r="111" spans="23:29">
      <c r="W111" s="16">
        <v>210</v>
      </c>
      <c r="X111" s="246">
        <f t="shared" si="6"/>
        <v>735</v>
      </c>
      <c r="Y111" s="246">
        <f t="shared" si="10"/>
        <v>970.2</v>
      </c>
      <c r="Z111" s="17">
        <f t="shared" si="11"/>
        <v>1455.2</v>
      </c>
      <c r="AA111" s="246">
        <f t="shared" si="7"/>
        <v>1470</v>
      </c>
      <c r="AB111" s="17">
        <f t="shared" si="8"/>
        <v>14.799999999999955</v>
      </c>
      <c r="AC111" s="16">
        <f t="shared" si="9"/>
        <v>210</v>
      </c>
    </row>
    <row r="112" spans="23:29">
      <c r="W112" s="16">
        <v>212</v>
      </c>
      <c r="X112" s="246">
        <f t="shared" si="6"/>
        <v>742</v>
      </c>
      <c r="Y112" s="246">
        <f t="shared" si="10"/>
        <v>979.44</v>
      </c>
      <c r="Z112" s="17">
        <f t="shared" si="11"/>
        <v>1464.44</v>
      </c>
      <c r="AA112" s="246">
        <f t="shared" si="7"/>
        <v>1484</v>
      </c>
      <c r="AB112" s="17">
        <f t="shared" si="8"/>
        <v>19.559999999999945</v>
      </c>
      <c r="AC112" s="16">
        <f t="shared" si="9"/>
        <v>212</v>
      </c>
    </row>
    <row r="113" spans="23:29">
      <c r="W113" s="16">
        <v>214</v>
      </c>
      <c r="X113" s="246">
        <f t="shared" si="6"/>
        <v>749</v>
      </c>
      <c r="Y113" s="246">
        <f t="shared" si="10"/>
        <v>988.68000000000006</v>
      </c>
      <c r="Z113" s="17">
        <f t="shared" si="11"/>
        <v>1473.68</v>
      </c>
      <c r="AA113" s="246">
        <f t="shared" si="7"/>
        <v>1498</v>
      </c>
      <c r="AB113" s="17">
        <f t="shared" si="8"/>
        <v>24.319999999999936</v>
      </c>
      <c r="AC113" s="16">
        <f t="shared" si="9"/>
        <v>214</v>
      </c>
    </row>
    <row r="114" spans="23:29">
      <c r="W114" s="16">
        <v>216</v>
      </c>
      <c r="X114" s="246">
        <f t="shared" si="6"/>
        <v>756</v>
      </c>
      <c r="Y114" s="246">
        <f t="shared" si="10"/>
        <v>997.92000000000007</v>
      </c>
      <c r="Z114" s="17">
        <f t="shared" si="11"/>
        <v>1482.92</v>
      </c>
      <c r="AA114" s="246">
        <f t="shared" si="7"/>
        <v>1512</v>
      </c>
      <c r="AB114" s="17">
        <f t="shared" si="8"/>
        <v>29.079999999999927</v>
      </c>
      <c r="AC114" s="16">
        <f t="shared" si="9"/>
        <v>216</v>
      </c>
    </row>
    <row r="115" spans="23:29">
      <c r="W115" s="16">
        <v>218</v>
      </c>
      <c r="X115" s="246">
        <f t="shared" si="6"/>
        <v>763</v>
      </c>
      <c r="Y115" s="246">
        <f t="shared" si="10"/>
        <v>1007.16</v>
      </c>
      <c r="Z115" s="17">
        <f t="shared" si="11"/>
        <v>1492.1599999999999</v>
      </c>
      <c r="AA115" s="246">
        <f t="shared" si="7"/>
        <v>1526</v>
      </c>
      <c r="AB115" s="17">
        <f t="shared" si="8"/>
        <v>33.840000000000146</v>
      </c>
      <c r="AC115" s="16">
        <f t="shared" si="9"/>
        <v>218</v>
      </c>
    </row>
    <row r="116" spans="23:29">
      <c r="W116" s="16">
        <v>220</v>
      </c>
      <c r="X116" s="246">
        <f t="shared" si="6"/>
        <v>770</v>
      </c>
      <c r="Y116" s="246">
        <f t="shared" si="10"/>
        <v>1016.4</v>
      </c>
      <c r="Z116" s="17">
        <f t="shared" si="11"/>
        <v>1501.4</v>
      </c>
      <c r="AA116" s="246">
        <f t="shared" si="7"/>
        <v>1540</v>
      </c>
      <c r="AB116" s="17">
        <f t="shared" si="8"/>
        <v>38.599999999999909</v>
      </c>
      <c r="AC116" s="16">
        <f t="shared" si="9"/>
        <v>220</v>
      </c>
    </row>
    <row r="117" spans="23:29">
      <c r="W117" s="16">
        <v>222</v>
      </c>
      <c r="X117" s="246">
        <f t="shared" si="6"/>
        <v>777</v>
      </c>
      <c r="Y117" s="246">
        <f t="shared" si="10"/>
        <v>1025.6400000000001</v>
      </c>
      <c r="Z117" s="17">
        <f t="shared" si="11"/>
        <v>1510.64</v>
      </c>
      <c r="AA117" s="246">
        <f t="shared" si="7"/>
        <v>1554</v>
      </c>
      <c r="AB117" s="17">
        <f t="shared" si="8"/>
        <v>43.3599999999999</v>
      </c>
      <c r="AC117" s="16">
        <f t="shared" si="9"/>
        <v>222</v>
      </c>
    </row>
    <row r="118" spans="23:29">
      <c r="W118" s="16">
        <v>224</v>
      </c>
      <c r="X118" s="246">
        <f t="shared" si="6"/>
        <v>784</v>
      </c>
      <c r="Y118" s="246">
        <f t="shared" si="10"/>
        <v>1034.8800000000001</v>
      </c>
      <c r="Z118" s="17">
        <f t="shared" si="11"/>
        <v>1519.88</v>
      </c>
      <c r="AA118" s="246">
        <f t="shared" si="7"/>
        <v>1568</v>
      </c>
      <c r="AB118" s="17">
        <f t="shared" si="8"/>
        <v>48.119999999999891</v>
      </c>
      <c r="AC118" s="16">
        <f t="shared" si="9"/>
        <v>224</v>
      </c>
    </row>
    <row r="119" spans="23:29">
      <c r="W119" s="16">
        <v>226</v>
      </c>
      <c r="X119" s="246">
        <f t="shared" si="6"/>
        <v>791</v>
      </c>
      <c r="Y119" s="246">
        <f t="shared" si="10"/>
        <v>1044.1200000000001</v>
      </c>
      <c r="Z119" s="17">
        <f t="shared" si="11"/>
        <v>1529.1200000000001</v>
      </c>
      <c r="AA119" s="246">
        <f t="shared" si="7"/>
        <v>1582</v>
      </c>
      <c r="AB119" s="17">
        <f t="shared" si="8"/>
        <v>52.879999999999882</v>
      </c>
      <c r="AC119" s="16">
        <f t="shared" si="9"/>
        <v>226</v>
      </c>
    </row>
    <row r="120" spans="23:29">
      <c r="W120" s="16">
        <v>228</v>
      </c>
      <c r="X120" s="246">
        <f t="shared" si="6"/>
        <v>798</v>
      </c>
      <c r="Y120" s="246">
        <f t="shared" si="10"/>
        <v>1053.3600000000001</v>
      </c>
      <c r="Z120" s="17">
        <f t="shared" si="11"/>
        <v>1538.3600000000001</v>
      </c>
      <c r="AA120" s="246">
        <f t="shared" si="7"/>
        <v>1596</v>
      </c>
      <c r="AB120" s="17">
        <f t="shared" si="8"/>
        <v>57.639999999999873</v>
      </c>
      <c r="AC120" s="16">
        <f t="shared" si="9"/>
        <v>228</v>
      </c>
    </row>
    <row r="121" spans="23:29">
      <c r="W121" s="16">
        <v>230</v>
      </c>
      <c r="X121" s="246">
        <f t="shared" si="6"/>
        <v>805</v>
      </c>
      <c r="Y121" s="246">
        <f t="shared" si="10"/>
        <v>1062.6000000000001</v>
      </c>
      <c r="Z121" s="17">
        <f t="shared" si="11"/>
        <v>1547.6000000000001</v>
      </c>
      <c r="AA121" s="246">
        <f t="shared" si="7"/>
        <v>1610</v>
      </c>
      <c r="AB121" s="17">
        <f t="shared" si="8"/>
        <v>62.399999999999864</v>
      </c>
      <c r="AC121" s="16">
        <f t="shared" si="9"/>
        <v>230</v>
      </c>
    </row>
    <row r="122" spans="23:29">
      <c r="W122" s="16">
        <v>232</v>
      </c>
      <c r="X122" s="246">
        <f t="shared" si="6"/>
        <v>812</v>
      </c>
      <c r="Y122" s="246">
        <f t="shared" si="10"/>
        <v>1071.8399999999999</v>
      </c>
      <c r="Z122" s="17">
        <f t="shared" si="11"/>
        <v>1556.84</v>
      </c>
      <c r="AA122" s="246">
        <f t="shared" si="7"/>
        <v>1624</v>
      </c>
      <c r="AB122" s="17">
        <f t="shared" si="8"/>
        <v>67.160000000000082</v>
      </c>
      <c r="AC122" s="16">
        <f t="shared" si="9"/>
        <v>232</v>
      </c>
    </row>
    <row r="123" spans="23:29">
      <c r="W123" s="16">
        <v>234</v>
      </c>
      <c r="X123" s="246">
        <f t="shared" si="6"/>
        <v>819</v>
      </c>
      <c r="Y123" s="246">
        <f t="shared" si="10"/>
        <v>1081.08</v>
      </c>
      <c r="Z123" s="17">
        <f t="shared" si="11"/>
        <v>1566.08</v>
      </c>
      <c r="AA123" s="246">
        <f t="shared" si="7"/>
        <v>1638</v>
      </c>
      <c r="AB123" s="17">
        <f t="shared" si="8"/>
        <v>71.920000000000073</v>
      </c>
      <c r="AC123" s="16">
        <f t="shared" si="9"/>
        <v>234</v>
      </c>
    </row>
    <row r="124" spans="23:29">
      <c r="W124" s="16">
        <v>236</v>
      </c>
      <c r="X124" s="246">
        <f t="shared" si="6"/>
        <v>826</v>
      </c>
      <c r="Y124" s="246">
        <f t="shared" si="10"/>
        <v>1090.32</v>
      </c>
      <c r="Z124" s="17">
        <f t="shared" si="11"/>
        <v>1575.32</v>
      </c>
      <c r="AA124" s="246">
        <f t="shared" si="7"/>
        <v>1652</v>
      </c>
      <c r="AB124" s="17">
        <f t="shared" si="8"/>
        <v>76.680000000000064</v>
      </c>
      <c r="AC124" s="16">
        <f t="shared" si="9"/>
        <v>236</v>
      </c>
    </row>
    <row r="125" spans="23:29">
      <c r="W125" s="16">
        <v>238</v>
      </c>
      <c r="X125" s="246">
        <f t="shared" si="6"/>
        <v>833</v>
      </c>
      <c r="Y125" s="246">
        <f t="shared" si="10"/>
        <v>1099.56</v>
      </c>
      <c r="Z125" s="17">
        <f t="shared" si="11"/>
        <v>1584.56</v>
      </c>
      <c r="AA125" s="246">
        <f t="shared" si="7"/>
        <v>1666</v>
      </c>
      <c r="AB125" s="17">
        <f t="shared" si="8"/>
        <v>81.440000000000055</v>
      </c>
      <c r="AC125" s="16">
        <f t="shared" si="9"/>
        <v>238</v>
      </c>
    </row>
    <row r="126" spans="23:29">
      <c r="W126" s="16">
        <v>240</v>
      </c>
      <c r="X126" s="246">
        <f t="shared" si="6"/>
        <v>840</v>
      </c>
      <c r="Y126" s="246">
        <f t="shared" si="10"/>
        <v>1108.8</v>
      </c>
      <c r="Z126" s="17">
        <f t="shared" si="11"/>
        <v>1593.8</v>
      </c>
      <c r="AA126" s="246">
        <f t="shared" si="7"/>
        <v>1680</v>
      </c>
      <c r="AB126" s="17">
        <f t="shared" si="8"/>
        <v>86.200000000000045</v>
      </c>
      <c r="AC126" s="16">
        <f t="shared" si="9"/>
        <v>240</v>
      </c>
    </row>
    <row r="127" spans="23:29">
      <c r="W127" s="16">
        <v>242</v>
      </c>
      <c r="X127" s="246">
        <f t="shared" si="6"/>
        <v>847</v>
      </c>
      <c r="Y127" s="246">
        <f t="shared" si="10"/>
        <v>1118.04</v>
      </c>
      <c r="Z127" s="17">
        <f t="shared" si="11"/>
        <v>1603.04</v>
      </c>
      <c r="AA127" s="246">
        <f t="shared" si="7"/>
        <v>1694</v>
      </c>
      <c r="AB127" s="17">
        <f t="shared" si="8"/>
        <v>90.960000000000036</v>
      </c>
      <c r="AC127" s="16">
        <f t="shared" si="9"/>
        <v>242</v>
      </c>
    </row>
    <row r="128" spans="23:29">
      <c r="W128" s="16">
        <v>244</v>
      </c>
      <c r="X128" s="246">
        <f t="shared" si="6"/>
        <v>854</v>
      </c>
      <c r="Y128" s="246">
        <f t="shared" si="10"/>
        <v>1127.28</v>
      </c>
      <c r="Z128" s="17">
        <f t="shared" si="11"/>
        <v>1612.28</v>
      </c>
      <c r="AA128" s="246">
        <f t="shared" si="7"/>
        <v>1708</v>
      </c>
      <c r="AB128" s="17">
        <f t="shared" si="8"/>
        <v>95.720000000000027</v>
      </c>
      <c r="AC128" s="16">
        <f t="shared" si="9"/>
        <v>244</v>
      </c>
    </row>
    <row r="129" spans="23:29">
      <c r="W129" s="16">
        <v>246</v>
      </c>
      <c r="X129" s="246">
        <f t="shared" si="6"/>
        <v>861</v>
      </c>
      <c r="Y129" s="246">
        <f t="shared" si="10"/>
        <v>1136.52</v>
      </c>
      <c r="Z129" s="17">
        <f t="shared" si="11"/>
        <v>1621.52</v>
      </c>
      <c r="AA129" s="246">
        <f t="shared" si="7"/>
        <v>1722</v>
      </c>
      <c r="AB129" s="17">
        <f t="shared" si="8"/>
        <v>100.48000000000002</v>
      </c>
      <c r="AC129" s="16">
        <f t="shared" si="9"/>
        <v>246</v>
      </c>
    </row>
    <row r="130" spans="23:29">
      <c r="W130" s="16">
        <v>248</v>
      </c>
      <c r="X130" s="246">
        <f t="shared" si="6"/>
        <v>868</v>
      </c>
      <c r="Y130" s="246">
        <f t="shared" si="10"/>
        <v>1145.76</v>
      </c>
      <c r="Z130" s="17">
        <f t="shared" si="11"/>
        <v>1630.76</v>
      </c>
      <c r="AA130" s="246">
        <f t="shared" si="7"/>
        <v>1736</v>
      </c>
      <c r="AB130" s="17">
        <f t="shared" si="8"/>
        <v>105.24000000000001</v>
      </c>
      <c r="AC130" s="16">
        <f t="shared" si="9"/>
        <v>248</v>
      </c>
    </row>
    <row r="131" spans="23:29">
      <c r="W131" s="16">
        <v>250</v>
      </c>
      <c r="X131" s="246">
        <f t="shared" si="6"/>
        <v>875</v>
      </c>
      <c r="Y131" s="246">
        <f t="shared" si="10"/>
        <v>1155</v>
      </c>
      <c r="Z131" s="17">
        <f t="shared" si="11"/>
        <v>1640</v>
      </c>
      <c r="AA131" s="246">
        <f t="shared" si="7"/>
        <v>1750</v>
      </c>
      <c r="AB131" s="17">
        <f t="shared" si="8"/>
        <v>110</v>
      </c>
      <c r="AC131" s="16">
        <f t="shared" si="9"/>
        <v>250</v>
      </c>
    </row>
    <row r="132" spans="23:29">
      <c r="W132" s="16">
        <v>252</v>
      </c>
      <c r="X132" s="246">
        <f t="shared" si="6"/>
        <v>882</v>
      </c>
      <c r="Y132" s="246">
        <f t="shared" si="10"/>
        <v>1164.24</v>
      </c>
      <c r="Z132" s="17">
        <f t="shared" si="11"/>
        <v>1649.24</v>
      </c>
      <c r="AA132" s="246">
        <f t="shared" si="7"/>
        <v>1764</v>
      </c>
      <c r="AB132" s="17">
        <f t="shared" si="8"/>
        <v>114.75999999999999</v>
      </c>
      <c r="AC132" s="16">
        <f t="shared" si="9"/>
        <v>252</v>
      </c>
    </row>
    <row r="133" spans="23:29">
      <c r="W133" s="16">
        <v>254</v>
      </c>
      <c r="X133" s="246">
        <f t="shared" si="6"/>
        <v>889</v>
      </c>
      <c r="Y133" s="246">
        <f t="shared" si="10"/>
        <v>1173.48</v>
      </c>
      <c r="Z133" s="17">
        <f t="shared" si="11"/>
        <v>1658.48</v>
      </c>
      <c r="AA133" s="246">
        <f t="shared" si="7"/>
        <v>1778</v>
      </c>
      <c r="AB133" s="17">
        <f t="shared" si="8"/>
        <v>119.51999999999998</v>
      </c>
      <c r="AC133" s="16">
        <f t="shared" si="9"/>
        <v>254</v>
      </c>
    </row>
    <row r="134" spans="23:29">
      <c r="W134" s="16">
        <v>256</v>
      </c>
      <c r="X134" s="246">
        <f t="shared" ref="X134:X197" si="12">W134*$E$31</f>
        <v>896</v>
      </c>
      <c r="Y134" s="246">
        <f t="shared" si="10"/>
        <v>1182.72</v>
      </c>
      <c r="Z134" s="17">
        <f t="shared" si="11"/>
        <v>1667.72</v>
      </c>
      <c r="AA134" s="246">
        <f t="shared" ref="AA134:AA197" si="13">W134*$E$36</f>
        <v>1792</v>
      </c>
      <c r="AB134" s="17">
        <f t="shared" ref="AB134:AB197" si="14">AA134-Z134</f>
        <v>124.27999999999997</v>
      </c>
      <c r="AC134" s="16">
        <f t="shared" ref="AC134:AC197" si="15">IF(AB134&gt;0,W134)</f>
        <v>256</v>
      </c>
    </row>
    <row r="135" spans="23:29">
      <c r="W135" s="16">
        <v>258</v>
      </c>
      <c r="X135" s="246">
        <f t="shared" si="12"/>
        <v>903</v>
      </c>
      <c r="Y135" s="246">
        <f t="shared" ref="Y135:Y198" si="16">W135*SUM($E$37:$E$39)</f>
        <v>1191.96</v>
      </c>
      <c r="Z135" s="17">
        <f>$G$19+Y135</f>
        <v>1676.96</v>
      </c>
      <c r="AA135" s="246">
        <f t="shared" si="13"/>
        <v>1806</v>
      </c>
      <c r="AB135" s="17">
        <f t="shared" si="14"/>
        <v>129.03999999999996</v>
      </c>
      <c r="AC135" s="16">
        <f t="shared" si="15"/>
        <v>258</v>
      </c>
    </row>
    <row r="136" spans="23:29">
      <c r="W136" s="16">
        <v>260</v>
      </c>
      <c r="X136" s="246">
        <f t="shared" si="12"/>
        <v>910</v>
      </c>
      <c r="Y136" s="246">
        <f t="shared" si="16"/>
        <v>1201.2</v>
      </c>
      <c r="Z136" s="17">
        <f>$G$19+Y136</f>
        <v>1686.2</v>
      </c>
      <c r="AA136" s="246">
        <f t="shared" si="13"/>
        <v>1820</v>
      </c>
      <c r="AB136" s="17">
        <f t="shared" si="14"/>
        <v>133.79999999999995</v>
      </c>
      <c r="AC136" s="16">
        <f t="shared" si="15"/>
        <v>260</v>
      </c>
    </row>
    <row r="137" spans="23:29">
      <c r="W137" s="16">
        <v>262</v>
      </c>
      <c r="X137" s="246">
        <f t="shared" si="12"/>
        <v>917</v>
      </c>
      <c r="Y137" s="246">
        <f t="shared" si="16"/>
        <v>1210.44</v>
      </c>
      <c r="Z137" s="17">
        <f t="shared" ref="Z137:Z195" si="17">$G$19+Y137</f>
        <v>1695.44</v>
      </c>
      <c r="AA137" s="246">
        <f t="shared" si="13"/>
        <v>1834</v>
      </c>
      <c r="AB137" s="17">
        <f t="shared" si="14"/>
        <v>138.55999999999995</v>
      </c>
      <c r="AC137" s="16">
        <f t="shared" si="15"/>
        <v>262</v>
      </c>
    </row>
    <row r="138" spans="23:29">
      <c r="W138" s="16">
        <v>264</v>
      </c>
      <c r="X138" s="246">
        <f t="shared" si="12"/>
        <v>924</v>
      </c>
      <c r="Y138" s="246">
        <f t="shared" si="16"/>
        <v>1219.68</v>
      </c>
      <c r="Z138" s="17">
        <f t="shared" si="17"/>
        <v>1704.68</v>
      </c>
      <c r="AA138" s="246">
        <f t="shared" si="13"/>
        <v>1848</v>
      </c>
      <c r="AB138" s="17">
        <f t="shared" si="14"/>
        <v>143.31999999999994</v>
      </c>
      <c r="AC138" s="16">
        <f t="shared" si="15"/>
        <v>264</v>
      </c>
    </row>
    <row r="139" spans="23:29">
      <c r="W139" s="16">
        <v>266</v>
      </c>
      <c r="X139" s="246">
        <f t="shared" si="12"/>
        <v>931</v>
      </c>
      <c r="Y139" s="246">
        <f t="shared" si="16"/>
        <v>1228.92</v>
      </c>
      <c r="Z139" s="17">
        <f t="shared" si="17"/>
        <v>1713.92</v>
      </c>
      <c r="AA139" s="246">
        <f t="shared" si="13"/>
        <v>1862</v>
      </c>
      <c r="AB139" s="17">
        <f t="shared" si="14"/>
        <v>148.07999999999993</v>
      </c>
      <c r="AC139" s="16">
        <f t="shared" si="15"/>
        <v>266</v>
      </c>
    </row>
    <row r="140" spans="23:29">
      <c r="W140" s="16">
        <v>268</v>
      </c>
      <c r="X140" s="246">
        <f t="shared" si="12"/>
        <v>938</v>
      </c>
      <c r="Y140" s="246">
        <f t="shared" si="16"/>
        <v>1238.1600000000001</v>
      </c>
      <c r="Z140" s="17">
        <f t="shared" si="17"/>
        <v>1723.16</v>
      </c>
      <c r="AA140" s="246">
        <f t="shared" si="13"/>
        <v>1876</v>
      </c>
      <c r="AB140" s="17">
        <f t="shared" si="14"/>
        <v>152.83999999999992</v>
      </c>
      <c r="AC140" s="16">
        <f t="shared" si="15"/>
        <v>268</v>
      </c>
    </row>
    <row r="141" spans="23:29">
      <c r="W141" s="16">
        <v>270</v>
      </c>
      <c r="X141" s="246">
        <f t="shared" si="12"/>
        <v>945</v>
      </c>
      <c r="Y141" s="246">
        <f t="shared" si="16"/>
        <v>1247.4000000000001</v>
      </c>
      <c r="Z141" s="17">
        <f t="shared" si="17"/>
        <v>1732.4</v>
      </c>
      <c r="AA141" s="246">
        <f t="shared" si="13"/>
        <v>1890</v>
      </c>
      <c r="AB141" s="17">
        <f t="shared" si="14"/>
        <v>157.59999999999991</v>
      </c>
      <c r="AC141" s="16">
        <f t="shared" si="15"/>
        <v>270</v>
      </c>
    </row>
    <row r="142" spans="23:29">
      <c r="W142" s="16">
        <v>272</v>
      </c>
      <c r="X142" s="246">
        <f t="shared" si="12"/>
        <v>952</v>
      </c>
      <c r="Y142" s="246">
        <f t="shared" si="16"/>
        <v>1256.6400000000001</v>
      </c>
      <c r="Z142" s="17">
        <f t="shared" si="17"/>
        <v>1741.64</v>
      </c>
      <c r="AA142" s="246">
        <f t="shared" si="13"/>
        <v>1904</v>
      </c>
      <c r="AB142" s="17">
        <f t="shared" si="14"/>
        <v>162.3599999999999</v>
      </c>
      <c r="AC142" s="16">
        <f t="shared" si="15"/>
        <v>272</v>
      </c>
    </row>
    <row r="143" spans="23:29">
      <c r="W143" s="16">
        <v>274</v>
      </c>
      <c r="X143" s="246">
        <f t="shared" si="12"/>
        <v>959</v>
      </c>
      <c r="Y143" s="246">
        <f t="shared" si="16"/>
        <v>1265.8800000000001</v>
      </c>
      <c r="Z143" s="17">
        <f t="shared" si="17"/>
        <v>1750.88</v>
      </c>
      <c r="AA143" s="246">
        <f t="shared" si="13"/>
        <v>1918</v>
      </c>
      <c r="AB143" s="17">
        <f t="shared" si="14"/>
        <v>167.11999999999989</v>
      </c>
      <c r="AC143" s="16">
        <f t="shared" si="15"/>
        <v>274</v>
      </c>
    </row>
    <row r="144" spans="23:29">
      <c r="W144" s="16">
        <v>276</v>
      </c>
      <c r="X144" s="246">
        <f t="shared" si="12"/>
        <v>966</v>
      </c>
      <c r="Y144" s="246">
        <f t="shared" si="16"/>
        <v>1275.1200000000001</v>
      </c>
      <c r="Z144" s="17">
        <f t="shared" si="17"/>
        <v>1760.1200000000001</v>
      </c>
      <c r="AA144" s="246">
        <f t="shared" si="13"/>
        <v>1932</v>
      </c>
      <c r="AB144" s="17">
        <f t="shared" si="14"/>
        <v>171.87999999999988</v>
      </c>
      <c r="AC144" s="16">
        <f t="shared" si="15"/>
        <v>276</v>
      </c>
    </row>
    <row r="145" spans="23:29">
      <c r="W145" s="16">
        <v>278</v>
      </c>
      <c r="X145" s="246">
        <f t="shared" si="12"/>
        <v>973</v>
      </c>
      <c r="Y145" s="246">
        <f t="shared" si="16"/>
        <v>1284.3600000000001</v>
      </c>
      <c r="Z145" s="17">
        <f t="shared" si="17"/>
        <v>1769.3600000000001</v>
      </c>
      <c r="AA145" s="246">
        <f t="shared" si="13"/>
        <v>1946</v>
      </c>
      <c r="AB145" s="17">
        <f t="shared" si="14"/>
        <v>176.63999999999987</v>
      </c>
      <c r="AC145" s="16">
        <f t="shared" si="15"/>
        <v>278</v>
      </c>
    </row>
    <row r="146" spans="23:29">
      <c r="W146" s="16">
        <v>280</v>
      </c>
      <c r="X146" s="246">
        <f t="shared" si="12"/>
        <v>980</v>
      </c>
      <c r="Y146" s="246">
        <f t="shared" si="16"/>
        <v>1293.6000000000001</v>
      </c>
      <c r="Z146" s="17">
        <f t="shared" si="17"/>
        <v>1778.6000000000001</v>
      </c>
      <c r="AA146" s="246">
        <f t="shared" si="13"/>
        <v>1960</v>
      </c>
      <c r="AB146" s="17">
        <f t="shared" si="14"/>
        <v>181.39999999999986</v>
      </c>
      <c r="AC146" s="16">
        <f t="shared" si="15"/>
        <v>280</v>
      </c>
    </row>
    <row r="147" spans="23:29">
      <c r="W147" s="16">
        <v>282</v>
      </c>
      <c r="X147" s="246">
        <f t="shared" si="12"/>
        <v>987</v>
      </c>
      <c r="Y147" s="246">
        <f t="shared" si="16"/>
        <v>1302.8399999999999</v>
      </c>
      <c r="Z147" s="17">
        <f t="shared" si="17"/>
        <v>1787.84</v>
      </c>
      <c r="AA147" s="246">
        <f t="shared" si="13"/>
        <v>1974</v>
      </c>
      <c r="AB147" s="17">
        <f t="shared" si="14"/>
        <v>186.16000000000008</v>
      </c>
      <c r="AC147" s="16">
        <f t="shared" si="15"/>
        <v>282</v>
      </c>
    </row>
    <row r="148" spans="23:29">
      <c r="W148" s="16">
        <v>284</v>
      </c>
      <c r="X148" s="246">
        <f t="shared" si="12"/>
        <v>994</v>
      </c>
      <c r="Y148" s="246">
        <f t="shared" si="16"/>
        <v>1312.08</v>
      </c>
      <c r="Z148" s="17">
        <f t="shared" si="17"/>
        <v>1797.08</v>
      </c>
      <c r="AA148" s="246">
        <f t="shared" si="13"/>
        <v>1988</v>
      </c>
      <c r="AB148" s="17">
        <f t="shared" si="14"/>
        <v>190.92000000000007</v>
      </c>
      <c r="AC148" s="16">
        <f t="shared" si="15"/>
        <v>284</v>
      </c>
    </row>
    <row r="149" spans="23:29">
      <c r="W149" s="16">
        <v>286</v>
      </c>
      <c r="X149" s="246">
        <f t="shared" si="12"/>
        <v>1001</v>
      </c>
      <c r="Y149" s="246">
        <f t="shared" si="16"/>
        <v>1321.32</v>
      </c>
      <c r="Z149" s="17">
        <f t="shared" si="17"/>
        <v>1806.32</v>
      </c>
      <c r="AA149" s="246">
        <f t="shared" si="13"/>
        <v>2002</v>
      </c>
      <c r="AB149" s="17">
        <f t="shared" si="14"/>
        <v>195.68000000000006</v>
      </c>
      <c r="AC149" s="16">
        <f t="shared" si="15"/>
        <v>286</v>
      </c>
    </row>
    <row r="150" spans="23:29">
      <c r="W150" s="16">
        <v>288</v>
      </c>
      <c r="X150" s="246">
        <f t="shared" si="12"/>
        <v>1008</v>
      </c>
      <c r="Y150" s="246">
        <f t="shared" si="16"/>
        <v>1330.56</v>
      </c>
      <c r="Z150" s="17">
        <f t="shared" si="17"/>
        <v>1815.56</v>
      </c>
      <c r="AA150" s="246">
        <f t="shared" si="13"/>
        <v>2016</v>
      </c>
      <c r="AB150" s="17">
        <f t="shared" si="14"/>
        <v>200.44000000000005</v>
      </c>
      <c r="AC150" s="16">
        <f t="shared" si="15"/>
        <v>288</v>
      </c>
    </row>
    <row r="151" spans="23:29">
      <c r="W151" s="16">
        <v>290</v>
      </c>
      <c r="X151" s="246">
        <f t="shared" si="12"/>
        <v>1015</v>
      </c>
      <c r="Y151" s="246">
        <f t="shared" si="16"/>
        <v>1339.8</v>
      </c>
      <c r="Z151" s="17">
        <f t="shared" si="17"/>
        <v>1824.8</v>
      </c>
      <c r="AA151" s="246">
        <f t="shared" si="13"/>
        <v>2030</v>
      </c>
      <c r="AB151" s="17">
        <f t="shared" si="14"/>
        <v>205.20000000000005</v>
      </c>
      <c r="AC151" s="16">
        <f t="shared" si="15"/>
        <v>290</v>
      </c>
    </row>
    <row r="152" spans="23:29">
      <c r="W152" s="16">
        <v>292</v>
      </c>
      <c r="X152" s="246">
        <f t="shared" si="12"/>
        <v>1022</v>
      </c>
      <c r="Y152" s="246">
        <f t="shared" si="16"/>
        <v>1349.04</v>
      </c>
      <c r="Z152" s="17">
        <f t="shared" si="17"/>
        <v>1834.04</v>
      </c>
      <c r="AA152" s="246">
        <f t="shared" si="13"/>
        <v>2044</v>
      </c>
      <c r="AB152" s="17">
        <f t="shared" si="14"/>
        <v>209.96000000000004</v>
      </c>
      <c r="AC152" s="16">
        <f t="shared" si="15"/>
        <v>292</v>
      </c>
    </row>
    <row r="153" spans="23:29">
      <c r="W153" s="16">
        <v>294</v>
      </c>
      <c r="X153" s="246">
        <f t="shared" si="12"/>
        <v>1029</v>
      </c>
      <c r="Y153" s="246">
        <f t="shared" si="16"/>
        <v>1358.28</v>
      </c>
      <c r="Z153" s="17">
        <f t="shared" si="17"/>
        <v>1843.28</v>
      </c>
      <c r="AA153" s="246">
        <f t="shared" si="13"/>
        <v>2058</v>
      </c>
      <c r="AB153" s="17">
        <f t="shared" si="14"/>
        <v>214.72000000000003</v>
      </c>
      <c r="AC153" s="16">
        <f t="shared" si="15"/>
        <v>294</v>
      </c>
    </row>
    <row r="154" spans="23:29">
      <c r="W154" s="16">
        <v>296</v>
      </c>
      <c r="X154" s="246">
        <f t="shared" si="12"/>
        <v>1036</v>
      </c>
      <c r="Y154" s="246">
        <f t="shared" si="16"/>
        <v>1367.52</v>
      </c>
      <c r="Z154" s="17">
        <f t="shared" si="17"/>
        <v>1852.52</v>
      </c>
      <c r="AA154" s="246">
        <f t="shared" si="13"/>
        <v>2072</v>
      </c>
      <c r="AB154" s="17">
        <f t="shared" si="14"/>
        <v>219.48000000000002</v>
      </c>
      <c r="AC154" s="16">
        <f t="shared" si="15"/>
        <v>296</v>
      </c>
    </row>
    <row r="155" spans="23:29">
      <c r="W155" s="16">
        <v>298</v>
      </c>
      <c r="X155" s="246">
        <f t="shared" si="12"/>
        <v>1043</v>
      </c>
      <c r="Y155" s="246">
        <f t="shared" si="16"/>
        <v>1376.76</v>
      </c>
      <c r="Z155" s="17">
        <f t="shared" si="17"/>
        <v>1861.76</v>
      </c>
      <c r="AA155" s="246">
        <f t="shared" si="13"/>
        <v>2086</v>
      </c>
      <c r="AB155" s="17">
        <f t="shared" si="14"/>
        <v>224.24</v>
      </c>
      <c r="AC155" s="16">
        <f t="shared" si="15"/>
        <v>298</v>
      </c>
    </row>
    <row r="156" spans="23:29">
      <c r="W156" s="16">
        <v>300</v>
      </c>
      <c r="X156" s="246">
        <f t="shared" si="12"/>
        <v>1050</v>
      </c>
      <c r="Y156" s="246">
        <f t="shared" si="16"/>
        <v>1386</v>
      </c>
      <c r="Z156" s="17">
        <f t="shared" si="17"/>
        <v>1871</v>
      </c>
      <c r="AA156" s="246">
        <f t="shared" si="13"/>
        <v>2100</v>
      </c>
      <c r="AB156" s="17">
        <f t="shared" si="14"/>
        <v>229</v>
      </c>
      <c r="AC156" s="16">
        <f t="shared" si="15"/>
        <v>300</v>
      </c>
    </row>
    <row r="157" spans="23:29">
      <c r="W157" s="16">
        <v>302</v>
      </c>
      <c r="X157" s="246">
        <f t="shared" si="12"/>
        <v>1057</v>
      </c>
      <c r="Y157" s="246">
        <f t="shared" si="16"/>
        <v>1395.24</v>
      </c>
      <c r="Z157" s="17">
        <f t="shared" si="17"/>
        <v>1880.24</v>
      </c>
      <c r="AA157" s="246">
        <f t="shared" si="13"/>
        <v>2114</v>
      </c>
      <c r="AB157" s="17">
        <f t="shared" si="14"/>
        <v>233.76</v>
      </c>
      <c r="AC157" s="16">
        <f t="shared" si="15"/>
        <v>302</v>
      </c>
    </row>
    <row r="158" spans="23:29">
      <c r="W158" s="16">
        <v>304</v>
      </c>
      <c r="X158" s="246">
        <f t="shared" si="12"/>
        <v>1064</v>
      </c>
      <c r="Y158" s="246">
        <f t="shared" si="16"/>
        <v>1404.48</v>
      </c>
      <c r="Z158" s="17">
        <f t="shared" si="17"/>
        <v>1889.48</v>
      </c>
      <c r="AA158" s="246">
        <f t="shared" si="13"/>
        <v>2128</v>
      </c>
      <c r="AB158" s="17">
        <f t="shared" si="14"/>
        <v>238.51999999999998</v>
      </c>
      <c r="AC158" s="16">
        <f t="shared" si="15"/>
        <v>304</v>
      </c>
    </row>
    <row r="159" spans="23:29">
      <c r="W159" s="16">
        <v>306</v>
      </c>
      <c r="X159" s="246">
        <f t="shared" si="12"/>
        <v>1071</v>
      </c>
      <c r="Y159" s="246">
        <f t="shared" si="16"/>
        <v>1413.72</v>
      </c>
      <c r="Z159" s="17">
        <f t="shared" si="17"/>
        <v>1898.72</v>
      </c>
      <c r="AA159" s="246">
        <f t="shared" si="13"/>
        <v>2142</v>
      </c>
      <c r="AB159" s="17">
        <f t="shared" si="14"/>
        <v>243.27999999999997</v>
      </c>
      <c r="AC159" s="16">
        <f t="shared" si="15"/>
        <v>306</v>
      </c>
    </row>
    <row r="160" spans="23:29">
      <c r="W160" s="16">
        <v>308</v>
      </c>
      <c r="X160" s="246">
        <f t="shared" si="12"/>
        <v>1078</v>
      </c>
      <c r="Y160" s="246">
        <f t="shared" si="16"/>
        <v>1422.96</v>
      </c>
      <c r="Z160" s="17">
        <f t="shared" si="17"/>
        <v>1907.96</v>
      </c>
      <c r="AA160" s="246">
        <f t="shared" si="13"/>
        <v>2156</v>
      </c>
      <c r="AB160" s="17">
        <f t="shared" si="14"/>
        <v>248.03999999999996</v>
      </c>
      <c r="AC160" s="16">
        <f t="shared" si="15"/>
        <v>308</v>
      </c>
    </row>
    <row r="161" spans="23:29">
      <c r="W161" s="16">
        <v>310</v>
      </c>
      <c r="X161" s="246">
        <f t="shared" si="12"/>
        <v>1085</v>
      </c>
      <c r="Y161" s="246">
        <f t="shared" si="16"/>
        <v>1432.2</v>
      </c>
      <c r="Z161" s="17">
        <f t="shared" si="17"/>
        <v>1917.2</v>
      </c>
      <c r="AA161" s="246">
        <f t="shared" si="13"/>
        <v>2170</v>
      </c>
      <c r="AB161" s="17">
        <f t="shared" si="14"/>
        <v>252.79999999999995</v>
      </c>
      <c r="AC161" s="16">
        <f t="shared" si="15"/>
        <v>310</v>
      </c>
    </row>
    <row r="162" spans="23:29">
      <c r="W162" s="16">
        <v>312</v>
      </c>
      <c r="X162" s="246">
        <f t="shared" si="12"/>
        <v>1092</v>
      </c>
      <c r="Y162" s="246">
        <f t="shared" si="16"/>
        <v>1441.44</v>
      </c>
      <c r="Z162" s="17">
        <f t="shared" si="17"/>
        <v>1926.44</v>
      </c>
      <c r="AA162" s="246">
        <f t="shared" si="13"/>
        <v>2184</v>
      </c>
      <c r="AB162" s="17">
        <f t="shared" si="14"/>
        <v>257.55999999999995</v>
      </c>
      <c r="AC162" s="16">
        <f t="shared" si="15"/>
        <v>312</v>
      </c>
    </row>
    <row r="163" spans="23:29">
      <c r="W163" s="16">
        <v>314</v>
      </c>
      <c r="X163" s="246">
        <f t="shared" si="12"/>
        <v>1099</v>
      </c>
      <c r="Y163" s="246">
        <f t="shared" si="16"/>
        <v>1450.68</v>
      </c>
      <c r="Z163" s="17">
        <f t="shared" si="17"/>
        <v>1935.68</v>
      </c>
      <c r="AA163" s="246">
        <f t="shared" si="13"/>
        <v>2198</v>
      </c>
      <c r="AB163" s="17">
        <f t="shared" si="14"/>
        <v>262.31999999999994</v>
      </c>
      <c r="AC163" s="16">
        <f t="shared" si="15"/>
        <v>314</v>
      </c>
    </row>
    <row r="164" spans="23:29">
      <c r="W164" s="16">
        <v>316</v>
      </c>
      <c r="X164" s="246">
        <f t="shared" si="12"/>
        <v>1106</v>
      </c>
      <c r="Y164" s="246">
        <f t="shared" si="16"/>
        <v>1459.92</v>
      </c>
      <c r="Z164" s="17">
        <f t="shared" si="17"/>
        <v>1944.92</v>
      </c>
      <c r="AA164" s="246">
        <f t="shared" si="13"/>
        <v>2212</v>
      </c>
      <c r="AB164" s="17">
        <f t="shared" si="14"/>
        <v>267.07999999999993</v>
      </c>
      <c r="AC164" s="16">
        <f t="shared" si="15"/>
        <v>316</v>
      </c>
    </row>
    <row r="165" spans="23:29">
      <c r="W165" s="16">
        <v>318</v>
      </c>
      <c r="X165" s="246">
        <f t="shared" si="12"/>
        <v>1113</v>
      </c>
      <c r="Y165" s="246">
        <f t="shared" si="16"/>
        <v>1469.16</v>
      </c>
      <c r="Z165" s="17">
        <f t="shared" si="17"/>
        <v>1954.16</v>
      </c>
      <c r="AA165" s="246">
        <f t="shared" si="13"/>
        <v>2226</v>
      </c>
      <c r="AB165" s="17">
        <f t="shared" si="14"/>
        <v>271.83999999999992</v>
      </c>
      <c r="AC165" s="16">
        <f t="shared" si="15"/>
        <v>318</v>
      </c>
    </row>
    <row r="166" spans="23:29">
      <c r="W166" s="16">
        <v>320</v>
      </c>
      <c r="X166" s="246">
        <f t="shared" si="12"/>
        <v>1120</v>
      </c>
      <c r="Y166" s="246">
        <f t="shared" si="16"/>
        <v>1478.4</v>
      </c>
      <c r="Z166" s="17">
        <f t="shared" si="17"/>
        <v>1963.4</v>
      </c>
      <c r="AA166" s="246">
        <f t="shared" si="13"/>
        <v>2240</v>
      </c>
      <c r="AB166" s="17">
        <f t="shared" si="14"/>
        <v>276.59999999999991</v>
      </c>
      <c r="AC166" s="16">
        <f t="shared" si="15"/>
        <v>320</v>
      </c>
    </row>
    <row r="167" spans="23:29">
      <c r="W167" s="16">
        <v>322</v>
      </c>
      <c r="X167" s="246">
        <f t="shared" si="12"/>
        <v>1127</v>
      </c>
      <c r="Y167" s="246">
        <f t="shared" si="16"/>
        <v>1487.64</v>
      </c>
      <c r="Z167" s="17">
        <f t="shared" si="17"/>
        <v>1972.64</v>
      </c>
      <c r="AA167" s="246">
        <f t="shared" si="13"/>
        <v>2254</v>
      </c>
      <c r="AB167" s="17">
        <f t="shared" si="14"/>
        <v>281.3599999999999</v>
      </c>
      <c r="AC167" s="16">
        <f t="shared" si="15"/>
        <v>322</v>
      </c>
    </row>
    <row r="168" spans="23:29">
      <c r="W168" s="16">
        <v>324</v>
      </c>
      <c r="X168" s="246">
        <f t="shared" si="12"/>
        <v>1134</v>
      </c>
      <c r="Y168" s="246">
        <f t="shared" si="16"/>
        <v>1496.88</v>
      </c>
      <c r="Z168" s="17">
        <f t="shared" si="17"/>
        <v>1981.88</v>
      </c>
      <c r="AA168" s="246">
        <f t="shared" si="13"/>
        <v>2268</v>
      </c>
      <c r="AB168" s="17">
        <f t="shared" si="14"/>
        <v>286.11999999999989</v>
      </c>
      <c r="AC168" s="16">
        <f t="shared" si="15"/>
        <v>324</v>
      </c>
    </row>
    <row r="169" spans="23:29">
      <c r="W169" s="16">
        <v>326</v>
      </c>
      <c r="X169" s="246">
        <f t="shared" si="12"/>
        <v>1141</v>
      </c>
      <c r="Y169" s="246">
        <f t="shared" si="16"/>
        <v>1506.1200000000001</v>
      </c>
      <c r="Z169" s="17">
        <f t="shared" si="17"/>
        <v>1991.1200000000001</v>
      </c>
      <c r="AA169" s="246">
        <f t="shared" si="13"/>
        <v>2282</v>
      </c>
      <c r="AB169" s="17">
        <f t="shared" si="14"/>
        <v>290.87999999999988</v>
      </c>
      <c r="AC169" s="16">
        <f t="shared" si="15"/>
        <v>326</v>
      </c>
    </row>
    <row r="170" spans="23:29">
      <c r="W170" s="16">
        <v>328</v>
      </c>
      <c r="X170" s="246">
        <f t="shared" si="12"/>
        <v>1148</v>
      </c>
      <c r="Y170" s="246">
        <f t="shared" si="16"/>
        <v>1515.3600000000001</v>
      </c>
      <c r="Z170" s="17">
        <f t="shared" si="17"/>
        <v>2000.3600000000001</v>
      </c>
      <c r="AA170" s="246">
        <f t="shared" si="13"/>
        <v>2296</v>
      </c>
      <c r="AB170" s="17">
        <f t="shared" si="14"/>
        <v>295.63999999999987</v>
      </c>
      <c r="AC170" s="16">
        <f t="shared" si="15"/>
        <v>328</v>
      </c>
    </row>
    <row r="171" spans="23:29">
      <c r="W171" s="16">
        <v>330</v>
      </c>
      <c r="X171" s="246">
        <f t="shared" si="12"/>
        <v>1155</v>
      </c>
      <c r="Y171" s="246">
        <f t="shared" si="16"/>
        <v>1524.6000000000001</v>
      </c>
      <c r="Z171" s="17">
        <f t="shared" si="17"/>
        <v>2009.6000000000001</v>
      </c>
      <c r="AA171" s="246">
        <f t="shared" si="13"/>
        <v>2310</v>
      </c>
      <c r="AB171" s="17">
        <f t="shared" si="14"/>
        <v>300.39999999999986</v>
      </c>
      <c r="AC171" s="16">
        <f t="shared" si="15"/>
        <v>330</v>
      </c>
    </row>
    <row r="172" spans="23:29">
      <c r="W172" s="16">
        <v>332</v>
      </c>
      <c r="X172" s="246">
        <f t="shared" si="12"/>
        <v>1162</v>
      </c>
      <c r="Y172" s="246">
        <f t="shared" si="16"/>
        <v>1533.8400000000001</v>
      </c>
      <c r="Z172" s="17">
        <f t="shared" si="17"/>
        <v>2018.8400000000001</v>
      </c>
      <c r="AA172" s="246">
        <f t="shared" si="13"/>
        <v>2324</v>
      </c>
      <c r="AB172" s="17">
        <f t="shared" si="14"/>
        <v>305.15999999999985</v>
      </c>
      <c r="AC172" s="16">
        <f t="shared" si="15"/>
        <v>332</v>
      </c>
    </row>
    <row r="173" spans="23:29">
      <c r="W173" s="16">
        <v>334</v>
      </c>
      <c r="X173" s="246">
        <f t="shared" si="12"/>
        <v>1169</v>
      </c>
      <c r="Y173" s="246">
        <f t="shared" si="16"/>
        <v>1543.08</v>
      </c>
      <c r="Z173" s="17">
        <f t="shared" si="17"/>
        <v>2028.08</v>
      </c>
      <c r="AA173" s="246">
        <f t="shared" si="13"/>
        <v>2338</v>
      </c>
      <c r="AB173" s="17">
        <f t="shared" si="14"/>
        <v>309.92000000000007</v>
      </c>
      <c r="AC173" s="16">
        <f t="shared" si="15"/>
        <v>334</v>
      </c>
    </row>
    <row r="174" spans="23:29">
      <c r="W174" s="16">
        <v>336</v>
      </c>
      <c r="X174" s="246">
        <f t="shared" si="12"/>
        <v>1176</v>
      </c>
      <c r="Y174" s="246">
        <f t="shared" si="16"/>
        <v>1552.32</v>
      </c>
      <c r="Z174" s="17">
        <f t="shared" si="17"/>
        <v>2037.32</v>
      </c>
      <c r="AA174" s="246">
        <f t="shared" si="13"/>
        <v>2352</v>
      </c>
      <c r="AB174" s="17">
        <f t="shared" si="14"/>
        <v>314.68000000000006</v>
      </c>
      <c r="AC174" s="16">
        <f t="shared" si="15"/>
        <v>336</v>
      </c>
    </row>
    <row r="175" spans="23:29">
      <c r="W175" s="16">
        <v>338</v>
      </c>
      <c r="X175" s="246">
        <f t="shared" si="12"/>
        <v>1183</v>
      </c>
      <c r="Y175" s="246">
        <f t="shared" si="16"/>
        <v>1561.56</v>
      </c>
      <c r="Z175" s="17">
        <f t="shared" si="17"/>
        <v>2046.56</v>
      </c>
      <c r="AA175" s="246">
        <f t="shared" si="13"/>
        <v>2366</v>
      </c>
      <c r="AB175" s="17">
        <f t="shared" si="14"/>
        <v>319.44000000000005</v>
      </c>
      <c r="AC175" s="16">
        <f t="shared" si="15"/>
        <v>338</v>
      </c>
    </row>
    <row r="176" spans="23:29">
      <c r="W176" s="16">
        <v>340</v>
      </c>
      <c r="X176" s="246">
        <f t="shared" si="12"/>
        <v>1190</v>
      </c>
      <c r="Y176" s="246">
        <f t="shared" si="16"/>
        <v>1570.8</v>
      </c>
      <c r="Z176" s="17">
        <f t="shared" si="17"/>
        <v>2055.8000000000002</v>
      </c>
      <c r="AA176" s="246">
        <f t="shared" si="13"/>
        <v>2380</v>
      </c>
      <c r="AB176" s="17">
        <f t="shared" si="14"/>
        <v>324.19999999999982</v>
      </c>
      <c r="AC176" s="16">
        <f t="shared" si="15"/>
        <v>340</v>
      </c>
    </row>
    <row r="177" spans="23:29">
      <c r="W177" s="16">
        <v>342</v>
      </c>
      <c r="X177" s="246">
        <f t="shared" si="12"/>
        <v>1197</v>
      </c>
      <c r="Y177" s="246">
        <f t="shared" si="16"/>
        <v>1580.04</v>
      </c>
      <c r="Z177" s="17">
        <f t="shared" si="17"/>
        <v>2065.04</v>
      </c>
      <c r="AA177" s="246">
        <f t="shared" si="13"/>
        <v>2394</v>
      </c>
      <c r="AB177" s="17">
        <f t="shared" si="14"/>
        <v>328.96000000000004</v>
      </c>
      <c r="AC177" s="16">
        <f t="shared" si="15"/>
        <v>342</v>
      </c>
    </row>
    <row r="178" spans="23:29">
      <c r="W178" s="16">
        <v>344</v>
      </c>
      <c r="X178" s="246">
        <f t="shared" si="12"/>
        <v>1204</v>
      </c>
      <c r="Y178" s="246">
        <f t="shared" si="16"/>
        <v>1589.28</v>
      </c>
      <c r="Z178" s="17">
        <f t="shared" si="17"/>
        <v>2074.2799999999997</v>
      </c>
      <c r="AA178" s="246">
        <f t="shared" si="13"/>
        <v>2408</v>
      </c>
      <c r="AB178" s="17">
        <f t="shared" si="14"/>
        <v>333.72000000000025</v>
      </c>
      <c r="AC178" s="16">
        <f t="shared" si="15"/>
        <v>344</v>
      </c>
    </row>
    <row r="179" spans="23:29">
      <c r="W179" s="16">
        <v>346</v>
      </c>
      <c r="X179" s="246">
        <f t="shared" si="12"/>
        <v>1211</v>
      </c>
      <c r="Y179" s="246">
        <f t="shared" si="16"/>
        <v>1598.52</v>
      </c>
      <c r="Z179" s="17">
        <f t="shared" si="17"/>
        <v>2083.52</v>
      </c>
      <c r="AA179" s="246">
        <f t="shared" si="13"/>
        <v>2422</v>
      </c>
      <c r="AB179" s="17">
        <f t="shared" si="14"/>
        <v>338.48</v>
      </c>
      <c r="AC179" s="16">
        <f t="shared" si="15"/>
        <v>346</v>
      </c>
    </row>
    <row r="180" spans="23:29">
      <c r="W180" s="16">
        <v>348</v>
      </c>
      <c r="X180" s="246">
        <f t="shared" si="12"/>
        <v>1218</v>
      </c>
      <c r="Y180" s="246">
        <f t="shared" si="16"/>
        <v>1607.76</v>
      </c>
      <c r="Z180" s="17">
        <f t="shared" si="17"/>
        <v>2092.7600000000002</v>
      </c>
      <c r="AA180" s="246">
        <f t="shared" si="13"/>
        <v>2436</v>
      </c>
      <c r="AB180" s="17">
        <f t="shared" si="14"/>
        <v>343.23999999999978</v>
      </c>
      <c r="AC180" s="16">
        <f t="shared" si="15"/>
        <v>348</v>
      </c>
    </row>
    <row r="181" spans="23:29">
      <c r="W181" s="16">
        <v>350</v>
      </c>
      <c r="X181" s="246">
        <f t="shared" si="12"/>
        <v>1225</v>
      </c>
      <c r="Y181" s="246">
        <f t="shared" si="16"/>
        <v>1617</v>
      </c>
      <c r="Z181" s="17">
        <f t="shared" si="17"/>
        <v>2102</v>
      </c>
      <c r="AA181" s="246">
        <f t="shared" si="13"/>
        <v>2450</v>
      </c>
      <c r="AB181" s="17">
        <f t="shared" si="14"/>
        <v>348</v>
      </c>
      <c r="AC181" s="16">
        <f t="shared" si="15"/>
        <v>350</v>
      </c>
    </row>
    <row r="182" spans="23:29">
      <c r="W182" s="16">
        <v>352</v>
      </c>
      <c r="X182" s="246">
        <f t="shared" si="12"/>
        <v>1232</v>
      </c>
      <c r="Y182" s="246">
        <f t="shared" si="16"/>
        <v>1626.24</v>
      </c>
      <c r="Z182" s="17">
        <f t="shared" si="17"/>
        <v>2111.2399999999998</v>
      </c>
      <c r="AA182" s="246">
        <f t="shared" si="13"/>
        <v>2464</v>
      </c>
      <c r="AB182" s="17">
        <f t="shared" si="14"/>
        <v>352.76000000000022</v>
      </c>
      <c r="AC182" s="16">
        <f t="shared" si="15"/>
        <v>352</v>
      </c>
    </row>
    <row r="183" spans="23:29">
      <c r="W183" s="16">
        <v>354</v>
      </c>
      <c r="X183" s="246">
        <f t="shared" si="12"/>
        <v>1239</v>
      </c>
      <c r="Y183" s="246">
        <f t="shared" si="16"/>
        <v>1635.48</v>
      </c>
      <c r="Z183" s="17">
        <f t="shared" si="17"/>
        <v>2120.48</v>
      </c>
      <c r="AA183" s="246">
        <f t="shared" si="13"/>
        <v>2478</v>
      </c>
      <c r="AB183" s="17">
        <f t="shared" si="14"/>
        <v>357.52</v>
      </c>
      <c r="AC183" s="16">
        <f t="shared" si="15"/>
        <v>354</v>
      </c>
    </row>
    <row r="184" spans="23:29">
      <c r="W184" s="16">
        <v>356</v>
      </c>
      <c r="X184" s="246">
        <f t="shared" si="12"/>
        <v>1246</v>
      </c>
      <c r="Y184" s="246">
        <f t="shared" si="16"/>
        <v>1644.72</v>
      </c>
      <c r="Z184" s="17">
        <f t="shared" si="17"/>
        <v>2129.7200000000003</v>
      </c>
      <c r="AA184" s="246">
        <f t="shared" si="13"/>
        <v>2492</v>
      </c>
      <c r="AB184" s="17">
        <f t="shared" si="14"/>
        <v>362.27999999999975</v>
      </c>
      <c r="AC184" s="16">
        <f t="shared" si="15"/>
        <v>356</v>
      </c>
    </row>
    <row r="185" spans="23:29">
      <c r="W185" s="16">
        <v>358</v>
      </c>
      <c r="X185" s="246">
        <f t="shared" si="12"/>
        <v>1253</v>
      </c>
      <c r="Y185" s="246">
        <f t="shared" si="16"/>
        <v>1653.96</v>
      </c>
      <c r="Z185" s="17">
        <f t="shared" si="17"/>
        <v>2138.96</v>
      </c>
      <c r="AA185" s="246">
        <f t="shared" si="13"/>
        <v>2506</v>
      </c>
      <c r="AB185" s="17">
        <f t="shared" si="14"/>
        <v>367.03999999999996</v>
      </c>
      <c r="AC185" s="16">
        <f t="shared" si="15"/>
        <v>358</v>
      </c>
    </row>
    <row r="186" spans="23:29">
      <c r="W186" s="16">
        <v>360</v>
      </c>
      <c r="X186" s="246">
        <f t="shared" si="12"/>
        <v>1260</v>
      </c>
      <c r="Y186" s="246">
        <f t="shared" si="16"/>
        <v>1663.2</v>
      </c>
      <c r="Z186" s="17">
        <f t="shared" si="17"/>
        <v>2148.1999999999998</v>
      </c>
      <c r="AA186" s="246">
        <f t="shared" si="13"/>
        <v>2520</v>
      </c>
      <c r="AB186" s="17">
        <f t="shared" si="14"/>
        <v>371.80000000000018</v>
      </c>
      <c r="AC186" s="16">
        <f t="shared" si="15"/>
        <v>360</v>
      </c>
    </row>
    <row r="187" spans="23:29">
      <c r="W187" s="16">
        <v>362</v>
      </c>
      <c r="X187" s="246">
        <f t="shared" si="12"/>
        <v>1267</v>
      </c>
      <c r="Y187" s="246">
        <f t="shared" si="16"/>
        <v>1672.44</v>
      </c>
      <c r="Z187" s="17">
        <f t="shared" si="17"/>
        <v>2157.44</v>
      </c>
      <c r="AA187" s="246">
        <f t="shared" si="13"/>
        <v>2534</v>
      </c>
      <c r="AB187" s="17">
        <f t="shared" si="14"/>
        <v>376.55999999999995</v>
      </c>
      <c r="AC187" s="16">
        <f t="shared" si="15"/>
        <v>362</v>
      </c>
    </row>
    <row r="188" spans="23:29">
      <c r="W188" s="16">
        <v>364</v>
      </c>
      <c r="X188" s="246">
        <f t="shared" si="12"/>
        <v>1274</v>
      </c>
      <c r="Y188" s="246">
        <f t="shared" si="16"/>
        <v>1681.68</v>
      </c>
      <c r="Z188" s="17">
        <f t="shared" si="17"/>
        <v>2166.6800000000003</v>
      </c>
      <c r="AA188" s="246">
        <f t="shared" si="13"/>
        <v>2548</v>
      </c>
      <c r="AB188" s="17">
        <f t="shared" si="14"/>
        <v>381.31999999999971</v>
      </c>
      <c r="AC188" s="16">
        <f t="shared" si="15"/>
        <v>364</v>
      </c>
    </row>
    <row r="189" spans="23:29">
      <c r="W189" s="16">
        <v>366</v>
      </c>
      <c r="X189" s="246">
        <f t="shared" si="12"/>
        <v>1281</v>
      </c>
      <c r="Y189" s="246">
        <f t="shared" si="16"/>
        <v>1690.92</v>
      </c>
      <c r="Z189" s="17">
        <f t="shared" si="17"/>
        <v>2175.92</v>
      </c>
      <c r="AA189" s="246">
        <f t="shared" si="13"/>
        <v>2562</v>
      </c>
      <c r="AB189" s="17">
        <f t="shared" si="14"/>
        <v>386.07999999999993</v>
      </c>
      <c r="AC189" s="16">
        <f t="shared" si="15"/>
        <v>366</v>
      </c>
    </row>
    <row r="190" spans="23:29">
      <c r="W190" s="16">
        <v>368</v>
      </c>
      <c r="X190" s="246">
        <f t="shared" si="12"/>
        <v>1288</v>
      </c>
      <c r="Y190" s="246">
        <f t="shared" si="16"/>
        <v>1700.16</v>
      </c>
      <c r="Z190" s="17">
        <f t="shared" si="17"/>
        <v>2185.16</v>
      </c>
      <c r="AA190" s="246">
        <f t="shared" si="13"/>
        <v>2576</v>
      </c>
      <c r="AB190" s="17">
        <f t="shared" si="14"/>
        <v>390.84000000000015</v>
      </c>
      <c r="AC190" s="16">
        <f t="shared" si="15"/>
        <v>368</v>
      </c>
    </row>
    <row r="191" spans="23:29">
      <c r="W191" s="16">
        <v>370</v>
      </c>
      <c r="X191" s="246">
        <f t="shared" si="12"/>
        <v>1295</v>
      </c>
      <c r="Y191" s="246">
        <f t="shared" si="16"/>
        <v>1709.4</v>
      </c>
      <c r="Z191" s="17">
        <f t="shared" si="17"/>
        <v>2194.4</v>
      </c>
      <c r="AA191" s="246">
        <f t="shared" si="13"/>
        <v>2590</v>
      </c>
      <c r="AB191" s="17">
        <f t="shared" si="14"/>
        <v>395.59999999999991</v>
      </c>
      <c r="AC191" s="16">
        <f t="shared" si="15"/>
        <v>370</v>
      </c>
    </row>
    <row r="192" spans="23:29">
      <c r="W192" s="16">
        <v>372</v>
      </c>
      <c r="X192" s="246">
        <f t="shared" si="12"/>
        <v>1302</v>
      </c>
      <c r="Y192" s="246">
        <f t="shared" si="16"/>
        <v>1718.64</v>
      </c>
      <c r="Z192" s="17">
        <f t="shared" si="17"/>
        <v>2203.6400000000003</v>
      </c>
      <c r="AA192" s="246">
        <f t="shared" si="13"/>
        <v>2604</v>
      </c>
      <c r="AB192" s="17">
        <f t="shared" si="14"/>
        <v>400.35999999999967</v>
      </c>
      <c r="AC192" s="16">
        <f t="shared" si="15"/>
        <v>372</v>
      </c>
    </row>
    <row r="193" spans="23:29">
      <c r="W193" s="16">
        <v>374</v>
      </c>
      <c r="X193" s="246">
        <f t="shared" si="12"/>
        <v>1309</v>
      </c>
      <c r="Y193" s="246">
        <f t="shared" si="16"/>
        <v>1727.88</v>
      </c>
      <c r="Z193" s="17">
        <f t="shared" si="17"/>
        <v>2212.88</v>
      </c>
      <c r="AA193" s="246">
        <f t="shared" si="13"/>
        <v>2618</v>
      </c>
      <c r="AB193" s="17">
        <f t="shared" si="14"/>
        <v>405.11999999999989</v>
      </c>
      <c r="AC193" s="16">
        <f t="shared" si="15"/>
        <v>374</v>
      </c>
    </row>
    <row r="194" spans="23:29">
      <c r="W194" s="16">
        <v>376</v>
      </c>
      <c r="X194" s="246">
        <f t="shared" si="12"/>
        <v>1316</v>
      </c>
      <c r="Y194" s="246">
        <f t="shared" si="16"/>
        <v>1737.1200000000001</v>
      </c>
      <c r="Z194" s="17">
        <f t="shared" si="17"/>
        <v>2222.12</v>
      </c>
      <c r="AA194" s="246">
        <f t="shared" si="13"/>
        <v>2632</v>
      </c>
      <c r="AB194" s="17">
        <f t="shared" si="14"/>
        <v>409.88000000000011</v>
      </c>
      <c r="AC194" s="16">
        <f t="shared" si="15"/>
        <v>376</v>
      </c>
    </row>
    <row r="195" spans="23:29">
      <c r="W195" s="16">
        <v>378</v>
      </c>
      <c r="X195" s="246">
        <f t="shared" si="12"/>
        <v>1323</v>
      </c>
      <c r="Y195" s="246">
        <f t="shared" si="16"/>
        <v>1746.3600000000001</v>
      </c>
      <c r="Z195" s="17">
        <f t="shared" si="17"/>
        <v>2231.36</v>
      </c>
      <c r="AA195" s="246">
        <f t="shared" si="13"/>
        <v>2646</v>
      </c>
      <c r="AB195" s="17">
        <f t="shared" si="14"/>
        <v>414.63999999999987</v>
      </c>
      <c r="AC195" s="16">
        <f t="shared" si="15"/>
        <v>378</v>
      </c>
    </row>
    <row r="196" spans="23:29">
      <c r="W196" s="16">
        <v>380</v>
      </c>
      <c r="X196" s="246">
        <f t="shared" si="12"/>
        <v>1330</v>
      </c>
      <c r="Y196" s="246">
        <f t="shared" si="16"/>
        <v>1755.6000000000001</v>
      </c>
      <c r="Z196" s="17">
        <f>$G$19+Y196</f>
        <v>2240.6000000000004</v>
      </c>
      <c r="AA196" s="246">
        <f t="shared" si="13"/>
        <v>2660</v>
      </c>
      <c r="AB196" s="17">
        <f t="shared" si="14"/>
        <v>419.39999999999964</v>
      </c>
      <c r="AC196" s="16">
        <f t="shared" si="15"/>
        <v>380</v>
      </c>
    </row>
    <row r="197" spans="23:29">
      <c r="W197" s="16">
        <v>382</v>
      </c>
      <c r="X197" s="246">
        <f t="shared" si="12"/>
        <v>1337</v>
      </c>
      <c r="Y197" s="246">
        <f t="shared" si="16"/>
        <v>1764.8400000000001</v>
      </c>
      <c r="Z197" s="17">
        <f>$G$19+Y197</f>
        <v>2249.84</v>
      </c>
      <c r="AA197" s="246">
        <f t="shared" si="13"/>
        <v>2674</v>
      </c>
      <c r="AB197" s="17">
        <f t="shared" si="14"/>
        <v>424.15999999999985</v>
      </c>
      <c r="AC197" s="16">
        <f t="shared" si="15"/>
        <v>382</v>
      </c>
    </row>
    <row r="198" spans="23:29">
      <c r="W198" s="16">
        <v>384</v>
      </c>
      <c r="X198" s="246">
        <f t="shared" ref="X198:X261" si="18">W198*$E$31</f>
        <v>1344</v>
      </c>
      <c r="Y198" s="246">
        <f t="shared" si="16"/>
        <v>1774.08</v>
      </c>
      <c r="Z198" s="17">
        <f t="shared" ref="Z198:Z240" si="19">$G$19+Y198</f>
        <v>2259.08</v>
      </c>
      <c r="AA198" s="246">
        <f t="shared" ref="AA198:AA261" si="20">W198*$E$36</f>
        <v>2688</v>
      </c>
      <c r="AB198" s="17">
        <f t="shared" ref="AB198:AB261" si="21">AA198-Z198</f>
        <v>428.92000000000007</v>
      </c>
      <c r="AC198" s="16">
        <f t="shared" ref="AC198:AC261" si="22">IF(AB198&gt;0,W198)</f>
        <v>384</v>
      </c>
    </row>
    <row r="199" spans="23:29">
      <c r="W199" s="16">
        <v>386</v>
      </c>
      <c r="X199" s="246">
        <f t="shared" si="18"/>
        <v>1351</v>
      </c>
      <c r="Y199" s="246">
        <f t="shared" ref="Y199:Y262" si="23">W199*SUM($E$37:$E$39)</f>
        <v>1783.32</v>
      </c>
      <c r="Z199" s="17">
        <f t="shared" si="19"/>
        <v>2268.3199999999997</v>
      </c>
      <c r="AA199" s="246">
        <f t="shared" si="20"/>
        <v>2702</v>
      </c>
      <c r="AB199" s="17">
        <f t="shared" si="21"/>
        <v>433.68000000000029</v>
      </c>
      <c r="AC199" s="16">
        <f t="shared" si="22"/>
        <v>386</v>
      </c>
    </row>
    <row r="200" spans="23:29">
      <c r="W200" s="16">
        <v>388</v>
      </c>
      <c r="X200" s="246">
        <f t="shared" si="18"/>
        <v>1358</v>
      </c>
      <c r="Y200" s="246">
        <f t="shared" si="23"/>
        <v>1792.56</v>
      </c>
      <c r="Z200" s="17">
        <f t="shared" si="19"/>
        <v>2277.56</v>
      </c>
      <c r="AA200" s="246">
        <f t="shared" si="20"/>
        <v>2716</v>
      </c>
      <c r="AB200" s="17">
        <f t="shared" si="21"/>
        <v>438.44000000000005</v>
      </c>
      <c r="AC200" s="16">
        <f t="shared" si="22"/>
        <v>388</v>
      </c>
    </row>
    <row r="201" spans="23:29">
      <c r="W201" s="16">
        <v>390</v>
      </c>
      <c r="X201" s="246">
        <f t="shared" si="18"/>
        <v>1365</v>
      </c>
      <c r="Y201" s="246">
        <f t="shared" si="23"/>
        <v>1801.8</v>
      </c>
      <c r="Z201" s="17">
        <f t="shared" si="19"/>
        <v>2286.8000000000002</v>
      </c>
      <c r="AA201" s="246">
        <f t="shared" si="20"/>
        <v>2730</v>
      </c>
      <c r="AB201" s="17">
        <f t="shared" si="21"/>
        <v>443.19999999999982</v>
      </c>
      <c r="AC201" s="16">
        <f t="shared" si="22"/>
        <v>390</v>
      </c>
    </row>
    <row r="202" spans="23:29">
      <c r="W202" s="16">
        <v>392</v>
      </c>
      <c r="X202" s="246">
        <f t="shared" si="18"/>
        <v>1372</v>
      </c>
      <c r="Y202" s="246">
        <f t="shared" si="23"/>
        <v>1811.04</v>
      </c>
      <c r="Z202" s="17">
        <f t="shared" si="19"/>
        <v>2296.04</v>
      </c>
      <c r="AA202" s="246">
        <f t="shared" si="20"/>
        <v>2744</v>
      </c>
      <c r="AB202" s="17">
        <f t="shared" si="21"/>
        <v>447.96000000000004</v>
      </c>
      <c r="AC202" s="16">
        <f t="shared" si="22"/>
        <v>392</v>
      </c>
    </row>
    <row r="203" spans="23:29">
      <c r="W203" s="16">
        <v>394</v>
      </c>
      <c r="X203" s="246">
        <f t="shared" si="18"/>
        <v>1379</v>
      </c>
      <c r="Y203" s="246">
        <f t="shared" si="23"/>
        <v>1820.28</v>
      </c>
      <c r="Z203" s="17">
        <f t="shared" si="19"/>
        <v>2305.2799999999997</v>
      </c>
      <c r="AA203" s="246">
        <f t="shared" si="20"/>
        <v>2758</v>
      </c>
      <c r="AB203" s="17">
        <f t="shared" si="21"/>
        <v>452.72000000000025</v>
      </c>
      <c r="AC203" s="16">
        <f t="shared" si="22"/>
        <v>394</v>
      </c>
    </row>
    <row r="204" spans="23:29">
      <c r="W204" s="16">
        <v>396</v>
      </c>
      <c r="X204" s="246">
        <f t="shared" si="18"/>
        <v>1386</v>
      </c>
      <c r="Y204" s="246">
        <f t="shared" si="23"/>
        <v>1829.52</v>
      </c>
      <c r="Z204" s="17">
        <f t="shared" si="19"/>
        <v>2314.52</v>
      </c>
      <c r="AA204" s="246">
        <f t="shared" si="20"/>
        <v>2772</v>
      </c>
      <c r="AB204" s="17">
        <f t="shared" si="21"/>
        <v>457.48</v>
      </c>
      <c r="AC204" s="16">
        <f t="shared" si="22"/>
        <v>396</v>
      </c>
    </row>
    <row r="205" spans="23:29">
      <c r="W205" s="16">
        <v>398</v>
      </c>
      <c r="X205" s="246">
        <f t="shared" si="18"/>
        <v>1393</v>
      </c>
      <c r="Y205" s="246">
        <f t="shared" si="23"/>
        <v>1838.76</v>
      </c>
      <c r="Z205" s="17">
        <f t="shared" si="19"/>
        <v>2323.7600000000002</v>
      </c>
      <c r="AA205" s="246">
        <f t="shared" si="20"/>
        <v>2786</v>
      </c>
      <c r="AB205" s="17">
        <f t="shared" si="21"/>
        <v>462.23999999999978</v>
      </c>
      <c r="AC205" s="16">
        <f t="shared" si="22"/>
        <v>398</v>
      </c>
    </row>
    <row r="206" spans="23:29">
      <c r="W206" s="16">
        <v>400</v>
      </c>
      <c r="X206" s="246">
        <f t="shared" si="18"/>
        <v>1400</v>
      </c>
      <c r="Y206" s="246">
        <f t="shared" si="23"/>
        <v>1848</v>
      </c>
      <c r="Z206" s="17">
        <f t="shared" si="19"/>
        <v>2333</v>
      </c>
      <c r="AA206" s="246">
        <f t="shared" si="20"/>
        <v>2800</v>
      </c>
      <c r="AB206" s="17">
        <f t="shared" si="21"/>
        <v>467</v>
      </c>
      <c r="AC206" s="16">
        <f t="shared" si="22"/>
        <v>400</v>
      </c>
    </row>
    <row r="207" spans="23:29">
      <c r="W207" s="16">
        <v>402</v>
      </c>
      <c r="X207" s="246">
        <f t="shared" si="18"/>
        <v>1407</v>
      </c>
      <c r="Y207" s="246">
        <f t="shared" si="23"/>
        <v>1857.24</v>
      </c>
      <c r="Z207" s="17">
        <f t="shared" si="19"/>
        <v>2342.2399999999998</v>
      </c>
      <c r="AA207" s="246">
        <f t="shared" si="20"/>
        <v>2814</v>
      </c>
      <c r="AB207" s="17">
        <f t="shared" si="21"/>
        <v>471.76000000000022</v>
      </c>
      <c r="AC207" s="16">
        <f t="shared" si="22"/>
        <v>402</v>
      </c>
    </row>
    <row r="208" spans="23:29">
      <c r="W208" s="16">
        <v>404</v>
      </c>
      <c r="X208" s="246">
        <f t="shared" si="18"/>
        <v>1414</v>
      </c>
      <c r="Y208" s="246">
        <f t="shared" si="23"/>
        <v>1866.48</v>
      </c>
      <c r="Z208" s="17">
        <f t="shared" si="19"/>
        <v>2351.48</v>
      </c>
      <c r="AA208" s="246">
        <f t="shared" si="20"/>
        <v>2828</v>
      </c>
      <c r="AB208" s="17">
        <f t="shared" si="21"/>
        <v>476.52</v>
      </c>
      <c r="AC208" s="16">
        <f t="shared" si="22"/>
        <v>404</v>
      </c>
    </row>
    <row r="209" spans="23:29">
      <c r="W209" s="16">
        <v>406</v>
      </c>
      <c r="X209" s="246">
        <f t="shared" si="18"/>
        <v>1421</v>
      </c>
      <c r="Y209" s="246">
        <f t="shared" si="23"/>
        <v>1875.72</v>
      </c>
      <c r="Z209" s="17">
        <f t="shared" si="19"/>
        <v>2360.7200000000003</v>
      </c>
      <c r="AA209" s="246">
        <f t="shared" si="20"/>
        <v>2842</v>
      </c>
      <c r="AB209" s="17">
        <f t="shared" si="21"/>
        <v>481.27999999999975</v>
      </c>
      <c r="AC209" s="16">
        <f t="shared" si="22"/>
        <v>406</v>
      </c>
    </row>
    <row r="210" spans="23:29">
      <c r="W210" s="16">
        <v>408</v>
      </c>
      <c r="X210" s="246">
        <f t="shared" si="18"/>
        <v>1428</v>
      </c>
      <c r="Y210" s="246">
        <f t="shared" si="23"/>
        <v>1884.96</v>
      </c>
      <c r="Z210" s="17">
        <f t="shared" si="19"/>
        <v>2369.96</v>
      </c>
      <c r="AA210" s="246">
        <f t="shared" si="20"/>
        <v>2856</v>
      </c>
      <c r="AB210" s="17">
        <f t="shared" si="21"/>
        <v>486.03999999999996</v>
      </c>
      <c r="AC210" s="16">
        <f t="shared" si="22"/>
        <v>408</v>
      </c>
    </row>
    <row r="211" spans="23:29">
      <c r="W211" s="16">
        <v>410</v>
      </c>
      <c r="X211" s="246">
        <f t="shared" si="18"/>
        <v>1435</v>
      </c>
      <c r="Y211" s="246">
        <f t="shared" si="23"/>
        <v>1894.2</v>
      </c>
      <c r="Z211" s="17">
        <f t="shared" si="19"/>
        <v>2379.1999999999998</v>
      </c>
      <c r="AA211" s="246">
        <f t="shared" si="20"/>
        <v>2870</v>
      </c>
      <c r="AB211" s="17">
        <f t="shared" si="21"/>
        <v>490.80000000000018</v>
      </c>
      <c r="AC211" s="16">
        <f t="shared" si="22"/>
        <v>410</v>
      </c>
    </row>
    <row r="212" spans="23:29">
      <c r="W212" s="16">
        <v>412</v>
      </c>
      <c r="X212" s="246">
        <f t="shared" si="18"/>
        <v>1442</v>
      </c>
      <c r="Y212" s="246">
        <f t="shared" si="23"/>
        <v>1903.44</v>
      </c>
      <c r="Z212" s="17">
        <f t="shared" si="19"/>
        <v>2388.44</v>
      </c>
      <c r="AA212" s="246">
        <f t="shared" si="20"/>
        <v>2884</v>
      </c>
      <c r="AB212" s="17">
        <f t="shared" si="21"/>
        <v>495.55999999999995</v>
      </c>
      <c r="AC212" s="16">
        <f t="shared" si="22"/>
        <v>412</v>
      </c>
    </row>
    <row r="213" spans="23:29">
      <c r="W213" s="16">
        <v>414</v>
      </c>
      <c r="X213" s="246">
        <f t="shared" si="18"/>
        <v>1449</v>
      </c>
      <c r="Y213" s="246">
        <f t="shared" si="23"/>
        <v>1912.68</v>
      </c>
      <c r="Z213" s="17">
        <f t="shared" si="19"/>
        <v>2397.6800000000003</v>
      </c>
      <c r="AA213" s="246">
        <f t="shared" si="20"/>
        <v>2898</v>
      </c>
      <c r="AB213" s="17">
        <f t="shared" si="21"/>
        <v>500.31999999999971</v>
      </c>
      <c r="AC213" s="16">
        <f t="shared" si="22"/>
        <v>414</v>
      </c>
    </row>
    <row r="214" spans="23:29">
      <c r="W214" s="16">
        <v>416</v>
      </c>
      <c r="X214" s="246">
        <f t="shared" si="18"/>
        <v>1456</v>
      </c>
      <c r="Y214" s="246">
        <f t="shared" si="23"/>
        <v>1921.92</v>
      </c>
      <c r="Z214" s="17">
        <f t="shared" si="19"/>
        <v>2406.92</v>
      </c>
      <c r="AA214" s="246">
        <f t="shared" si="20"/>
        <v>2912</v>
      </c>
      <c r="AB214" s="17">
        <f t="shared" si="21"/>
        <v>505.07999999999993</v>
      </c>
      <c r="AC214" s="16">
        <f t="shared" si="22"/>
        <v>416</v>
      </c>
    </row>
    <row r="215" spans="23:29">
      <c r="W215" s="16">
        <v>418</v>
      </c>
      <c r="X215" s="246">
        <f t="shared" si="18"/>
        <v>1463</v>
      </c>
      <c r="Y215" s="246">
        <f t="shared" si="23"/>
        <v>1931.16</v>
      </c>
      <c r="Z215" s="17">
        <f t="shared" si="19"/>
        <v>2416.16</v>
      </c>
      <c r="AA215" s="246">
        <f t="shared" si="20"/>
        <v>2926</v>
      </c>
      <c r="AB215" s="17">
        <f t="shared" si="21"/>
        <v>509.84000000000015</v>
      </c>
      <c r="AC215" s="16">
        <f t="shared" si="22"/>
        <v>418</v>
      </c>
    </row>
    <row r="216" spans="23:29">
      <c r="W216" s="16">
        <v>420</v>
      </c>
      <c r="X216" s="246">
        <f t="shared" si="18"/>
        <v>1470</v>
      </c>
      <c r="Y216" s="246">
        <f t="shared" si="23"/>
        <v>1940.4</v>
      </c>
      <c r="Z216" s="17">
        <f t="shared" si="19"/>
        <v>2425.4</v>
      </c>
      <c r="AA216" s="246">
        <f t="shared" si="20"/>
        <v>2940</v>
      </c>
      <c r="AB216" s="17">
        <f t="shared" si="21"/>
        <v>514.59999999999991</v>
      </c>
      <c r="AC216" s="16">
        <f t="shared" si="22"/>
        <v>420</v>
      </c>
    </row>
    <row r="217" spans="23:29">
      <c r="W217" s="16">
        <v>422</v>
      </c>
      <c r="X217" s="246">
        <f t="shared" si="18"/>
        <v>1477</v>
      </c>
      <c r="Y217" s="246">
        <f t="shared" si="23"/>
        <v>1949.64</v>
      </c>
      <c r="Z217" s="17">
        <f t="shared" si="19"/>
        <v>2434.6400000000003</v>
      </c>
      <c r="AA217" s="246">
        <f t="shared" si="20"/>
        <v>2954</v>
      </c>
      <c r="AB217" s="17">
        <f t="shared" si="21"/>
        <v>519.35999999999967</v>
      </c>
      <c r="AC217" s="16">
        <f t="shared" si="22"/>
        <v>422</v>
      </c>
    </row>
    <row r="218" spans="23:29">
      <c r="W218" s="16">
        <v>424</v>
      </c>
      <c r="X218" s="246">
        <f t="shared" si="18"/>
        <v>1484</v>
      </c>
      <c r="Y218" s="246">
        <f t="shared" si="23"/>
        <v>1958.88</v>
      </c>
      <c r="Z218" s="17">
        <f t="shared" si="19"/>
        <v>2443.88</v>
      </c>
      <c r="AA218" s="246">
        <f t="shared" si="20"/>
        <v>2968</v>
      </c>
      <c r="AB218" s="17">
        <f t="shared" si="21"/>
        <v>524.11999999999989</v>
      </c>
      <c r="AC218" s="16">
        <f t="shared" si="22"/>
        <v>424</v>
      </c>
    </row>
    <row r="219" spans="23:29">
      <c r="W219" s="16">
        <v>426</v>
      </c>
      <c r="X219" s="246">
        <f t="shared" si="18"/>
        <v>1491</v>
      </c>
      <c r="Y219" s="246">
        <f t="shared" si="23"/>
        <v>1968.1200000000001</v>
      </c>
      <c r="Z219" s="17">
        <f t="shared" si="19"/>
        <v>2453.12</v>
      </c>
      <c r="AA219" s="246">
        <f t="shared" si="20"/>
        <v>2982</v>
      </c>
      <c r="AB219" s="17">
        <f t="shared" si="21"/>
        <v>528.88000000000011</v>
      </c>
      <c r="AC219" s="16">
        <f t="shared" si="22"/>
        <v>426</v>
      </c>
    </row>
    <row r="220" spans="23:29">
      <c r="W220" s="16">
        <v>428</v>
      </c>
      <c r="X220" s="246">
        <f t="shared" si="18"/>
        <v>1498</v>
      </c>
      <c r="Y220" s="246">
        <f t="shared" si="23"/>
        <v>1977.3600000000001</v>
      </c>
      <c r="Z220" s="17">
        <f t="shared" si="19"/>
        <v>2462.36</v>
      </c>
      <c r="AA220" s="246">
        <f t="shared" si="20"/>
        <v>2996</v>
      </c>
      <c r="AB220" s="17">
        <f t="shared" si="21"/>
        <v>533.63999999999987</v>
      </c>
      <c r="AC220" s="16">
        <f t="shared" si="22"/>
        <v>428</v>
      </c>
    </row>
    <row r="221" spans="23:29">
      <c r="W221" s="16">
        <v>430</v>
      </c>
      <c r="X221" s="246">
        <f t="shared" si="18"/>
        <v>1505</v>
      </c>
      <c r="Y221" s="246">
        <f t="shared" si="23"/>
        <v>1986.6000000000001</v>
      </c>
      <c r="Z221" s="17">
        <f t="shared" si="19"/>
        <v>2471.6000000000004</v>
      </c>
      <c r="AA221" s="246">
        <f t="shared" si="20"/>
        <v>3010</v>
      </c>
      <c r="AB221" s="17">
        <f t="shared" si="21"/>
        <v>538.39999999999964</v>
      </c>
      <c r="AC221" s="16">
        <f t="shared" si="22"/>
        <v>430</v>
      </c>
    </row>
    <row r="222" spans="23:29">
      <c r="W222" s="16">
        <v>432</v>
      </c>
      <c r="X222" s="246">
        <f t="shared" si="18"/>
        <v>1512</v>
      </c>
      <c r="Y222" s="246">
        <f t="shared" si="23"/>
        <v>1995.8400000000001</v>
      </c>
      <c r="Z222" s="17">
        <f t="shared" si="19"/>
        <v>2480.84</v>
      </c>
      <c r="AA222" s="246">
        <f t="shared" si="20"/>
        <v>3024</v>
      </c>
      <c r="AB222" s="17">
        <f t="shared" si="21"/>
        <v>543.15999999999985</v>
      </c>
      <c r="AC222" s="16">
        <f t="shared" si="22"/>
        <v>432</v>
      </c>
    </row>
    <row r="223" spans="23:29">
      <c r="W223" s="16">
        <v>434</v>
      </c>
      <c r="X223" s="246">
        <f t="shared" si="18"/>
        <v>1519</v>
      </c>
      <c r="Y223" s="246">
        <f t="shared" si="23"/>
        <v>2005.0800000000002</v>
      </c>
      <c r="Z223" s="17">
        <f t="shared" si="19"/>
        <v>2490.08</v>
      </c>
      <c r="AA223" s="246">
        <f t="shared" si="20"/>
        <v>3038</v>
      </c>
      <c r="AB223" s="17">
        <f t="shared" si="21"/>
        <v>547.92000000000007</v>
      </c>
      <c r="AC223" s="16">
        <f t="shared" si="22"/>
        <v>434</v>
      </c>
    </row>
    <row r="224" spans="23:29">
      <c r="W224" s="16">
        <v>436</v>
      </c>
      <c r="X224" s="246">
        <f t="shared" si="18"/>
        <v>1526</v>
      </c>
      <c r="Y224" s="246">
        <f t="shared" si="23"/>
        <v>2014.32</v>
      </c>
      <c r="Z224" s="17">
        <f t="shared" si="19"/>
        <v>2499.3199999999997</v>
      </c>
      <c r="AA224" s="246">
        <f t="shared" si="20"/>
        <v>3052</v>
      </c>
      <c r="AB224" s="17">
        <f t="shared" si="21"/>
        <v>552.68000000000029</v>
      </c>
      <c r="AC224" s="16">
        <f t="shared" si="22"/>
        <v>436</v>
      </c>
    </row>
    <row r="225" spans="23:29">
      <c r="W225" s="16">
        <v>438</v>
      </c>
      <c r="X225" s="246">
        <f t="shared" si="18"/>
        <v>1533</v>
      </c>
      <c r="Y225" s="246">
        <f t="shared" si="23"/>
        <v>2023.56</v>
      </c>
      <c r="Z225" s="17">
        <f t="shared" si="19"/>
        <v>2508.56</v>
      </c>
      <c r="AA225" s="246">
        <f t="shared" si="20"/>
        <v>3066</v>
      </c>
      <c r="AB225" s="17">
        <f t="shared" si="21"/>
        <v>557.44000000000005</v>
      </c>
      <c r="AC225" s="16">
        <f t="shared" si="22"/>
        <v>438</v>
      </c>
    </row>
    <row r="226" spans="23:29">
      <c r="W226" s="16">
        <v>440</v>
      </c>
      <c r="X226" s="246">
        <f t="shared" si="18"/>
        <v>1540</v>
      </c>
      <c r="Y226" s="246">
        <f t="shared" si="23"/>
        <v>2032.8</v>
      </c>
      <c r="Z226" s="17">
        <f t="shared" si="19"/>
        <v>2517.8000000000002</v>
      </c>
      <c r="AA226" s="246">
        <f t="shared" si="20"/>
        <v>3080</v>
      </c>
      <c r="AB226" s="17">
        <f t="shared" si="21"/>
        <v>562.19999999999982</v>
      </c>
      <c r="AC226" s="16">
        <f t="shared" si="22"/>
        <v>440</v>
      </c>
    </row>
    <row r="227" spans="23:29">
      <c r="W227" s="16">
        <v>442</v>
      </c>
      <c r="X227" s="246">
        <f t="shared" si="18"/>
        <v>1547</v>
      </c>
      <c r="Y227" s="246">
        <f t="shared" si="23"/>
        <v>2042.04</v>
      </c>
      <c r="Z227" s="17">
        <f t="shared" si="19"/>
        <v>2527.04</v>
      </c>
      <c r="AA227" s="246">
        <f t="shared" si="20"/>
        <v>3094</v>
      </c>
      <c r="AB227" s="17">
        <f t="shared" si="21"/>
        <v>566.96</v>
      </c>
      <c r="AC227" s="16">
        <f t="shared" si="22"/>
        <v>442</v>
      </c>
    </row>
    <row r="228" spans="23:29">
      <c r="W228" s="16">
        <v>444</v>
      </c>
      <c r="X228" s="246">
        <f t="shared" si="18"/>
        <v>1554</v>
      </c>
      <c r="Y228" s="246">
        <f t="shared" si="23"/>
        <v>2051.2800000000002</v>
      </c>
      <c r="Z228" s="17">
        <f t="shared" si="19"/>
        <v>2536.2800000000002</v>
      </c>
      <c r="AA228" s="246">
        <f t="shared" si="20"/>
        <v>3108</v>
      </c>
      <c r="AB228" s="17">
        <f t="shared" si="21"/>
        <v>571.7199999999998</v>
      </c>
      <c r="AC228" s="16">
        <f t="shared" si="22"/>
        <v>444</v>
      </c>
    </row>
    <row r="229" spans="23:29">
      <c r="W229" s="16">
        <v>446</v>
      </c>
      <c r="X229" s="246">
        <f t="shared" si="18"/>
        <v>1561</v>
      </c>
      <c r="Y229" s="246">
        <f t="shared" si="23"/>
        <v>2060.52</v>
      </c>
      <c r="Z229" s="17">
        <f t="shared" si="19"/>
        <v>2545.52</v>
      </c>
      <c r="AA229" s="246">
        <f t="shared" si="20"/>
        <v>3122</v>
      </c>
      <c r="AB229" s="17">
        <f t="shared" si="21"/>
        <v>576.48</v>
      </c>
      <c r="AC229" s="16">
        <f t="shared" si="22"/>
        <v>446</v>
      </c>
    </row>
    <row r="230" spans="23:29">
      <c r="W230" s="16">
        <v>448</v>
      </c>
      <c r="X230" s="246">
        <f t="shared" si="18"/>
        <v>1568</v>
      </c>
      <c r="Y230" s="246">
        <f t="shared" si="23"/>
        <v>2069.7600000000002</v>
      </c>
      <c r="Z230" s="17">
        <f t="shared" si="19"/>
        <v>2554.7600000000002</v>
      </c>
      <c r="AA230" s="246">
        <f t="shared" si="20"/>
        <v>3136</v>
      </c>
      <c r="AB230" s="17">
        <f t="shared" si="21"/>
        <v>581.23999999999978</v>
      </c>
      <c r="AC230" s="16">
        <f t="shared" si="22"/>
        <v>448</v>
      </c>
    </row>
    <row r="231" spans="23:29">
      <c r="W231" s="16">
        <v>450</v>
      </c>
      <c r="X231" s="246">
        <f t="shared" si="18"/>
        <v>1575</v>
      </c>
      <c r="Y231" s="246">
        <f t="shared" si="23"/>
        <v>2079</v>
      </c>
      <c r="Z231" s="17">
        <f t="shared" si="19"/>
        <v>2564</v>
      </c>
      <c r="AA231" s="246">
        <f t="shared" si="20"/>
        <v>3150</v>
      </c>
      <c r="AB231" s="17">
        <f t="shared" si="21"/>
        <v>586</v>
      </c>
      <c r="AC231" s="16">
        <f t="shared" si="22"/>
        <v>450</v>
      </c>
    </row>
    <row r="232" spans="23:29">
      <c r="W232" s="16">
        <v>452</v>
      </c>
      <c r="X232" s="246">
        <f t="shared" si="18"/>
        <v>1582</v>
      </c>
      <c r="Y232" s="246">
        <f t="shared" si="23"/>
        <v>2088.2400000000002</v>
      </c>
      <c r="Z232" s="17">
        <f t="shared" si="19"/>
        <v>2573.2400000000002</v>
      </c>
      <c r="AA232" s="246">
        <f t="shared" si="20"/>
        <v>3164</v>
      </c>
      <c r="AB232" s="17">
        <f t="shared" si="21"/>
        <v>590.75999999999976</v>
      </c>
      <c r="AC232" s="16">
        <f t="shared" si="22"/>
        <v>452</v>
      </c>
    </row>
    <row r="233" spans="23:29">
      <c r="W233" s="16">
        <v>454</v>
      </c>
      <c r="X233" s="246">
        <f t="shared" si="18"/>
        <v>1589</v>
      </c>
      <c r="Y233" s="246">
        <f t="shared" si="23"/>
        <v>2097.48</v>
      </c>
      <c r="Z233" s="17">
        <f t="shared" si="19"/>
        <v>2582.48</v>
      </c>
      <c r="AA233" s="246">
        <f t="shared" si="20"/>
        <v>3178</v>
      </c>
      <c r="AB233" s="17">
        <f t="shared" si="21"/>
        <v>595.52</v>
      </c>
      <c r="AC233" s="16">
        <f t="shared" si="22"/>
        <v>454</v>
      </c>
    </row>
    <row r="234" spans="23:29">
      <c r="W234" s="16">
        <v>456</v>
      </c>
      <c r="X234" s="246">
        <f t="shared" si="18"/>
        <v>1596</v>
      </c>
      <c r="Y234" s="246">
        <f t="shared" si="23"/>
        <v>2106.7200000000003</v>
      </c>
      <c r="Z234" s="17">
        <f t="shared" si="19"/>
        <v>2591.7200000000003</v>
      </c>
      <c r="AA234" s="246">
        <f t="shared" si="20"/>
        <v>3192</v>
      </c>
      <c r="AB234" s="17">
        <f t="shared" si="21"/>
        <v>600.27999999999975</v>
      </c>
      <c r="AC234" s="16">
        <f t="shared" si="22"/>
        <v>456</v>
      </c>
    </row>
    <row r="235" spans="23:29">
      <c r="W235" s="16">
        <v>458</v>
      </c>
      <c r="X235" s="246">
        <f t="shared" si="18"/>
        <v>1603</v>
      </c>
      <c r="Y235" s="246">
        <f t="shared" si="23"/>
        <v>2115.96</v>
      </c>
      <c r="Z235" s="17">
        <f t="shared" si="19"/>
        <v>2600.96</v>
      </c>
      <c r="AA235" s="246">
        <f t="shared" si="20"/>
        <v>3206</v>
      </c>
      <c r="AB235" s="17">
        <f t="shared" si="21"/>
        <v>605.04</v>
      </c>
      <c r="AC235" s="16">
        <f t="shared" si="22"/>
        <v>458</v>
      </c>
    </row>
    <row r="236" spans="23:29">
      <c r="W236" s="16">
        <v>460</v>
      </c>
      <c r="X236" s="246">
        <f t="shared" si="18"/>
        <v>1610</v>
      </c>
      <c r="Y236" s="246">
        <f t="shared" si="23"/>
        <v>2125.2000000000003</v>
      </c>
      <c r="Z236" s="17">
        <f t="shared" si="19"/>
        <v>2610.2000000000003</v>
      </c>
      <c r="AA236" s="246">
        <f t="shared" si="20"/>
        <v>3220</v>
      </c>
      <c r="AB236" s="17">
        <f t="shared" si="21"/>
        <v>609.79999999999973</v>
      </c>
      <c r="AC236" s="16">
        <f t="shared" si="22"/>
        <v>460</v>
      </c>
    </row>
    <row r="237" spans="23:29">
      <c r="W237" s="16">
        <v>462</v>
      </c>
      <c r="X237" s="246">
        <f t="shared" si="18"/>
        <v>1617</v>
      </c>
      <c r="Y237" s="246">
        <f t="shared" si="23"/>
        <v>2134.44</v>
      </c>
      <c r="Z237" s="17">
        <f t="shared" si="19"/>
        <v>2619.44</v>
      </c>
      <c r="AA237" s="246">
        <f t="shared" si="20"/>
        <v>3234</v>
      </c>
      <c r="AB237" s="17">
        <f t="shared" si="21"/>
        <v>614.55999999999995</v>
      </c>
      <c r="AC237" s="16">
        <f t="shared" si="22"/>
        <v>462</v>
      </c>
    </row>
    <row r="238" spans="23:29">
      <c r="W238" s="16">
        <v>464</v>
      </c>
      <c r="X238" s="246">
        <f t="shared" si="18"/>
        <v>1624</v>
      </c>
      <c r="Y238" s="246">
        <f t="shared" si="23"/>
        <v>2143.6799999999998</v>
      </c>
      <c r="Z238" s="17">
        <f t="shared" si="19"/>
        <v>2628.68</v>
      </c>
      <c r="AA238" s="246">
        <f t="shared" si="20"/>
        <v>3248</v>
      </c>
      <c r="AB238" s="17">
        <f t="shared" si="21"/>
        <v>619.32000000000016</v>
      </c>
      <c r="AC238" s="16">
        <f t="shared" si="22"/>
        <v>464</v>
      </c>
    </row>
    <row r="239" spans="23:29">
      <c r="W239" s="16">
        <v>466</v>
      </c>
      <c r="X239" s="246">
        <f t="shared" si="18"/>
        <v>1631</v>
      </c>
      <c r="Y239" s="246">
        <f t="shared" si="23"/>
        <v>2152.92</v>
      </c>
      <c r="Z239" s="17">
        <f t="shared" si="19"/>
        <v>2637.92</v>
      </c>
      <c r="AA239" s="246">
        <f t="shared" si="20"/>
        <v>3262</v>
      </c>
      <c r="AB239" s="17">
        <f t="shared" si="21"/>
        <v>624.07999999999993</v>
      </c>
      <c r="AC239" s="16">
        <f t="shared" si="22"/>
        <v>466</v>
      </c>
    </row>
    <row r="240" spans="23:29">
      <c r="W240" s="16">
        <v>468</v>
      </c>
      <c r="X240" s="246">
        <f t="shared" si="18"/>
        <v>1638</v>
      </c>
      <c r="Y240" s="246">
        <f t="shared" si="23"/>
        <v>2162.16</v>
      </c>
      <c r="Z240" s="17">
        <f t="shared" si="19"/>
        <v>2647.16</v>
      </c>
      <c r="AA240" s="246">
        <f t="shared" si="20"/>
        <v>3276</v>
      </c>
      <c r="AB240" s="17">
        <f t="shared" si="21"/>
        <v>628.84000000000015</v>
      </c>
      <c r="AC240" s="16">
        <f t="shared" si="22"/>
        <v>468</v>
      </c>
    </row>
    <row r="241" spans="23:29">
      <c r="W241" s="16">
        <v>470</v>
      </c>
      <c r="X241" s="246">
        <f t="shared" si="18"/>
        <v>1645</v>
      </c>
      <c r="Y241" s="246">
        <f t="shared" si="23"/>
        <v>2171.4</v>
      </c>
      <c r="Z241" s="17">
        <f>$G$19+Y241</f>
        <v>2656.4</v>
      </c>
      <c r="AA241" s="246">
        <f t="shared" si="20"/>
        <v>3290</v>
      </c>
      <c r="AB241" s="17">
        <f t="shared" si="21"/>
        <v>633.59999999999991</v>
      </c>
      <c r="AC241" s="16">
        <f t="shared" si="22"/>
        <v>470</v>
      </c>
    </row>
    <row r="242" spans="23:29">
      <c r="W242" s="16">
        <v>472</v>
      </c>
      <c r="X242" s="246">
        <f t="shared" si="18"/>
        <v>1652</v>
      </c>
      <c r="Y242" s="246">
        <f t="shared" si="23"/>
        <v>2180.64</v>
      </c>
      <c r="Z242" s="17">
        <f>$G$19+Y242</f>
        <v>2665.64</v>
      </c>
      <c r="AA242" s="246">
        <f t="shared" si="20"/>
        <v>3304</v>
      </c>
      <c r="AB242" s="17">
        <f t="shared" si="21"/>
        <v>638.36000000000013</v>
      </c>
      <c r="AC242" s="16">
        <f t="shared" si="22"/>
        <v>472</v>
      </c>
    </row>
    <row r="243" spans="23:29">
      <c r="W243" s="16">
        <v>474</v>
      </c>
      <c r="X243" s="246">
        <f t="shared" si="18"/>
        <v>1659</v>
      </c>
      <c r="Y243" s="246">
        <f t="shared" si="23"/>
        <v>2189.88</v>
      </c>
      <c r="Z243" s="17">
        <f t="shared" ref="Z243:Z283" si="24">$G$19+Y243</f>
        <v>2674.88</v>
      </c>
      <c r="AA243" s="246">
        <f t="shared" si="20"/>
        <v>3318</v>
      </c>
      <c r="AB243" s="17">
        <f t="shared" si="21"/>
        <v>643.11999999999989</v>
      </c>
      <c r="AC243" s="16">
        <f t="shared" si="22"/>
        <v>474</v>
      </c>
    </row>
    <row r="244" spans="23:29">
      <c r="W244" s="16">
        <v>476</v>
      </c>
      <c r="X244" s="246">
        <f t="shared" si="18"/>
        <v>1666</v>
      </c>
      <c r="Y244" s="246">
        <f t="shared" si="23"/>
        <v>2199.12</v>
      </c>
      <c r="Z244" s="17">
        <f t="shared" si="24"/>
        <v>2684.12</v>
      </c>
      <c r="AA244" s="246">
        <f t="shared" si="20"/>
        <v>3332</v>
      </c>
      <c r="AB244" s="17">
        <f t="shared" si="21"/>
        <v>647.88000000000011</v>
      </c>
      <c r="AC244" s="16">
        <f t="shared" si="22"/>
        <v>476</v>
      </c>
    </row>
    <row r="245" spans="23:29">
      <c r="W245" s="16">
        <v>478</v>
      </c>
      <c r="X245" s="246">
        <f t="shared" si="18"/>
        <v>1673</v>
      </c>
      <c r="Y245" s="246">
        <f t="shared" si="23"/>
        <v>2208.36</v>
      </c>
      <c r="Z245" s="17">
        <f t="shared" si="24"/>
        <v>2693.36</v>
      </c>
      <c r="AA245" s="246">
        <f t="shared" si="20"/>
        <v>3346</v>
      </c>
      <c r="AB245" s="17">
        <f t="shared" si="21"/>
        <v>652.63999999999987</v>
      </c>
      <c r="AC245" s="16">
        <f t="shared" si="22"/>
        <v>478</v>
      </c>
    </row>
    <row r="246" spans="23:29">
      <c r="W246" s="16">
        <v>480</v>
      </c>
      <c r="X246" s="246">
        <f t="shared" si="18"/>
        <v>1680</v>
      </c>
      <c r="Y246" s="246">
        <f t="shared" si="23"/>
        <v>2217.6</v>
      </c>
      <c r="Z246" s="17">
        <f t="shared" si="24"/>
        <v>2702.6</v>
      </c>
      <c r="AA246" s="246">
        <f t="shared" si="20"/>
        <v>3360</v>
      </c>
      <c r="AB246" s="17">
        <f t="shared" si="21"/>
        <v>657.40000000000009</v>
      </c>
      <c r="AC246" s="16">
        <f t="shared" si="22"/>
        <v>480</v>
      </c>
    </row>
    <row r="247" spans="23:29">
      <c r="W247" s="16">
        <v>482</v>
      </c>
      <c r="X247" s="246">
        <f t="shared" si="18"/>
        <v>1687</v>
      </c>
      <c r="Y247" s="246">
        <f t="shared" si="23"/>
        <v>2226.84</v>
      </c>
      <c r="Z247" s="17">
        <f t="shared" si="24"/>
        <v>2711.84</v>
      </c>
      <c r="AA247" s="246">
        <f t="shared" si="20"/>
        <v>3374</v>
      </c>
      <c r="AB247" s="17">
        <f t="shared" si="21"/>
        <v>662.15999999999985</v>
      </c>
      <c r="AC247" s="16">
        <f t="shared" si="22"/>
        <v>482</v>
      </c>
    </row>
    <row r="248" spans="23:29">
      <c r="W248" s="16">
        <v>484</v>
      </c>
      <c r="X248" s="246">
        <f t="shared" si="18"/>
        <v>1694</v>
      </c>
      <c r="Y248" s="246">
        <f t="shared" si="23"/>
        <v>2236.08</v>
      </c>
      <c r="Z248" s="17">
        <f t="shared" si="24"/>
        <v>2721.08</v>
      </c>
      <c r="AA248" s="246">
        <f t="shared" si="20"/>
        <v>3388</v>
      </c>
      <c r="AB248" s="17">
        <f t="shared" si="21"/>
        <v>666.92000000000007</v>
      </c>
      <c r="AC248" s="16">
        <f t="shared" si="22"/>
        <v>484</v>
      </c>
    </row>
    <row r="249" spans="23:29">
      <c r="W249" s="16">
        <v>486</v>
      </c>
      <c r="X249" s="246">
        <f t="shared" si="18"/>
        <v>1701</v>
      </c>
      <c r="Y249" s="246">
        <f t="shared" si="23"/>
        <v>2245.3200000000002</v>
      </c>
      <c r="Z249" s="17">
        <f t="shared" si="24"/>
        <v>2730.32</v>
      </c>
      <c r="AA249" s="246">
        <f t="shared" si="20"/>
        <v>3402</v>
      </c>
      <c r="AB249" s="17">
        <f t="shared" si="21"/>
        <v>671.67999999999984</v>
      </c>
      <c r="AC249" s="16">
        <f t="shared" si="22"/>
        <v>486</v>
      </c>
    </row>
    <row r="250" spans="23:29">
      <c r="W250" s="16">
        <v>488</v>
      </c>
      <c r="X250" s="246">
        <f t="shared" si="18"/>
        <v>1708</v>
      </c>
      <c r="Y250" s="246">
        <f t="shared" si="23"/>
        <v>2254.56</v>
      </c>
      <c r="Z250" s="17">
        <f t="shared" si="24"/>
        <v>2739.56</v>
      </c>
      <c r="AA250" s="246">
        <f t="shared" si="20"/>
        <v>3416</v>
      </c>
      <c r="AB250" s="17">
        <f t="shared" si="21"/>
        <v>676.44</v>
      </c>
      <c r="AC250" s="16">
        <f t="shared" si="22"/>
        <v>488</v>
      </c>
    </row>
    <row r="251" spans="23:29">
      <c r="W251" s="16">
        <v>490</v>
      </c>
      <c r="X251" s="246">
        <f t="shared" si="18"/>
        <v>1715</v>
      </c>
      <c r="Y251" s="246">
        <f t="shared" si="23"/>
        <v>2263.8000000000002</v>
      </c>
      <c r="Z251" s="17">
        <f t="shared" si="24"/>
        <v>2748.8</v>
      </c>
      <c r="AA251" s="246">
        <f t="shared" si="20"/>
        <v>3430</v>
      </c>
      <c r="AB251" s="17">
        <f t="shared" si="21"/>
        <v>681.19999999999982</v>
      </c>
      <c r="AC251" s="16">
        <f t="shared" si="22"/>
        <v>490</v>
      </c>
    </row>
    <row r="252" spans="23:29">
      <c r="W252" s="16">
        <v>492</v>
      </c>
      <c r="X252" s="246">
        <f t="shared" si="18"/>
        <v>1722</v>
      </c>
      <c r="Y252" s="246">
        <f t="shared" si="23"/>
        <v>2273.04</v>
      </c>
      <c r="Z252" s="17">
        <f t="shared" si="24"/>
        <v>2758.04</v>
      </c>
      <c r="AA252" s="246">
        <f t="shared" si="20"/>
        <v>3444</v>
      </c>
      <c r="AB252" s="17">
        <f t="shared" si="21"/>
        <v>685.96</v>
      </c>
      <c r="AC252" s="16">
        <f t="shared" si="22"/>
        <v>492</v>
      </c>
    </row>
    <row r="253" spans="23:29">
      <c r="W253" s="16">
        <v>494</v>
      </c>
      <c r="X253" s="246">
        <f t="shared" si="18"/>
        <v>1729</v>
      </c>
      <c r="Y253" s="246">
        <f t="shared" si="23"/>
        <v>2282.2800000000002</v>
      </c>
      <c r="Z253" s="17">
        <f t="shared" si="24"/>
        <v>2767.28</v>
      </c>
      <c r="AA253" s="246">
        <f t="shared" si="20"/>
        <v>3458</v>
      </c>
      <c r="AB253" s="17">
        <f t="shared" si="21"/>
        <v>690.7199999999998</v>
      </c>
      <c r="AC253" s="16">
        <f t="shared" si="22"/>
        <v>494</v>
      </c>
    </row>
    <row r="254" spans="23:29">
      <c r="W254" s="16">
        <v>496</v>
      </c>
      <c r="X254" s="246">
        <f t="shared" si="18"/>
        <v>1736</v>
      </c>
      <c r="Y254" s="246">
        <f t="shared" si="23"/>
        <v>2291.52</v>
      </c>
      <c r="Z254" s="17">
        <f t="shared" si="24"/>
        <v>2776.52</v>
      </c>
      <c r="AA254" s="246">
        <f t="shared" si="20"/>
        <v>3472</v>
      </c>
      <c r="AB254" s="17">
        <f t="shared" si="21"/>
        <v>695.48</v>
      </c>
      <c r="AC254" s="16">
        <f t="shared" si="22"/>
        <v>496</v>
      </c>
    </row>
    <row r="255" spans="23:29">
      <c r="W255" s="16">
        <v>498</v>
      </c>
      <c r="X255" s="246">
        <f t="shared" si="18"/>
        <v>1743</v>
      </c>
      <c r="Y255" s="246">
        <f t="shared" si="23"/>
        <v>2300.7600000000002</v>
      </c>
      <c r="Z255" s="17">
        <f t="shared" si="24"/>
        <v>2785.76</v>
      </c>
      <c r="AA255" s="246">
        <f t="shared" si="20"/>
        <v>3486</v>
      </c>
      <c r="AB255" s="17">
        <f t="shared" si="21"/>
        <v>700.23999999999978</v>
      </c>
      <c r="AC255" s="16">
        <f t="shared" si="22"/>
        <v>498</v>
      </c>
    </row>
    <row r="256" spans="23:29">
      <c r="W256" s="16">
        <v>500</v>
      </c>
      <c r="X256" s="246">
        <f t="shared" si="18"/>
        <v>1750</v>
      </c>
      <c r="Y256" s="246">
        <f t="shared" si="23"/>
        <v>2310</v>
      </c>
      <c r="Z256" s="17">
        <f t="shared" si="24"/>
        <v>2795</v>
      </c>
      <c r="AA256" s="246">
        <f t="shared" si="20"/>
        <v>3500</v>
      </c>
      <c r="AB256" s="17">
        <f t="shared" si="21"/>
        <v>705</v>
      </c>
      <c r="AC256" s="16">
        <f t="shared" si="22"/>
        <v>500</v>
      </c>
    </row>
    <row r="257" spans="23:29">
      <c r="W257" s="16">
        <v>502</v>
      </c>
      <c r="X257" s="246">
        <f t="shared" si="18"/>
        <v>1757</v>
      </c>
      <c r="Y257" s="246">
        <f t="shared" si="23"/>
        <v>2319.2400000000002</v>
      </c>
      <c r="Z257" s="17">
        <f t="shared" si="24"/>
        <v>2804.2400000000002</v>
      </c>
      <c r="AA257" s="246">
        <f t="shared" si="20"/>
        <v>3514</v>
      </c>
      <c r="AB257" s="17">
        <f t="shared" si="21"/>
        <v>709.75999999999976</v>
      </c>
      <c r="AC257" s="16">
        <f t="shared" si="22"/>
        <v>502</v>
      </c>
    </row>
    <row r="258" spans="23:29">
      <c r="W258" s="16">
        <v>504</v>
      </c>
      <c r="X258" s="246">
        <f t="shared" si="18"/>
        <v>1764</v>
      </c>
      <c r="Y258" s="246">
        <f t="shared" si="23"/>
        <v>2328.48</v>
      </c>
      <c r="Z258" s="17">
        <f t="shared" si="24"/>
        <v>2813.48</v>
      </c>
      <c r="AA258" s="246">
        <f t="shared" si="20"/>
        <v>3528</v>
      </c>
      <c r="AB258" s="17">
        <f t="shared" si="21"/>
        <v>714.52</v>
      </c>
      <c r="AC258" s="16">
        <f t="shared" si="22"/>
        <v>504</v>
      </c>
    </row>
    <row r="259" spans="23:29">
      <c r="W259" s="16">
        <v>506</v>
      </c>
      <c r="X259" s="246">
        <f t="shared" si="18"/>
        <v>1771</v>
      </c>
      <c r="Y259" s="246">
        <f t="shared" si="23"/>
        <v>2337.7200000000003</v>
      </c>
      <c r="Z259" s="17">
        <f t="shared" si="24"/>
        <v>2822.7200000000003</v>
      </c>
      <c r="AA259" s="246">
        <f t="shared" si="20"/>
        <v>3542</v>
      </c>
      <c r="AB259" s="17">
        <f t="shared" si="21"/>
        <v>719.27999999999975</v>
      </c>
      <c r="AC259" s="16">
        <f t="shared" si="22"/>
        <v>506</v>
      </c>
    </row>
    <row r="260" spans="23:29">
      <c r="W260" s="16">
        <v>508</v>
      </c>
      <c r="X260" s="246">
        <f t="shared" si="18"/>
        <v>1778</v>
      </c>
      <c r="Y260" s="246">
        <f t="shared" si="23"/>
        <v>2346.96</v>
      </c>
      <c r="Z260" s="17">
        <f t="shared" si="24"/>
        <v>2831.96</v>
      </c>
      <c r="AA260" s="246">
        <f t="shared" si="20"/>
        <v>3556</v>
      </c>
      <c r="AB260" s="17">
        <f t="shared" si="21"/>
        <v>724.04</v>
      </c>
      <c r="AC260" s="16">
        <f t="shared" si="22"/>
        <v>508</v>
      </c>
    </row>
    <row r="261" spans="23:29">
      <c r="W261" s="16">
        <v>510</v>
      </c>
      <c r="X261" s="246">
        <f t="shared" si="18"/>
        <v>1785</v>
      </c>
      <c r="Y261" s="246">
        <f t="shared" si="23"/>
        <v>2356.2000000000003</v>
      </c>
      <c r="Z261" s="17">
        <f t="shared" si="24"/>
        <v>2841.2000000000003</v>
      </c>
      <c r="AA261" s="246">
        <f t="shared" si="20"/>
        <v>3570</v>
      </c>
      <c r="AB261" s="17">
        <f t="shared" si="21"/>
        <v>728.79999999999973</v>
      </c>
      <c r="AC261" s="16">
        <f t="shared" si="22"/>
        <v>510</v>
      </c>
    </row>
    <row r="262" spans="23:29">
      <c r="W262" s="16">
        <v>512</v>
      </c>
      <c r="X262" s="246">
        <f t="shared" ref="X262:X325" si="25">W262*$E$31</f>
        <v>1792</v>
      </c>
      <c r="Y262" s="246">
        <f t="shared" si="23"/>
        <v>2365.44</v>
      </c>
      <c r="Z262" s="17">
        <f t="shared" si="24"/>
        <v>2850.44</v>
      </c>
      <c r="AA262" s="246">
        <f t="shared" ref="AA262:AA325" si="26">W262*$E$36</f>
        <v>3584</v>
      </c>
      <c r="AB262" s="17">
        <f t="shared" ref="AB262:AB325" si="27">AA262-Z262</f>
        <v>733.56</v>
      </c>
      <c r="AC262" s="16">
        <f t="shared" ref="AC262:AC325" si="28">IF(AB262&gt;0,W262)</f>
        <v>512</v>
      </c>
    </row>
    <row r="263" spans="23:29">
      <c r="W263" s="16">
        <v>514</v>
      </c>
      <c r="X263" s="246">
        <f t="shared" si="25"/>
        <v>1799</v>
      </c>
      <c r="Y263" s="246">
        <f t="shared" ref="Y263:Y326" si="29">W263*SUM($E$37:$E$39)</f>
        <v>2374.6799999999998</v>
      </c>
      <c r="Z263" s="17">
        <f t="shared" si="24"/>
        <v>2859.68</v>
      </c>
      <c r="AA263" s="246">
        <f t="shared" si="26"/>
        <v>3598</v>
      </c>
      <c r="AB263" s="17">
        <f t="shared" si="27"/>
        <v>738.32000000000016</v>
      </c>
      <c r="AC263" s="16">
        <f t="shared" si="28"/>
        <v>514</v>
      </c>
    </row>
    <row r="264" spans="23:29">
      <c r="W264" s="16">
        <v>516</v>
      </c>
      <c r="X264" s="246">
        <f t="shared" si="25"/>
        <v>1806</v>
      </c>
      <c r="Y264" s="246">
        <f t="shared" si="29"/>
        <v>2383.92</v>
      </c>
      <c r="Z264" s="17">
        <f t="shared" si="24"/>
        <v>2868.92</v>
      </c>
      <c r="AA264" s="246">
        <f t="shared" si="26"/>
        <v>3612</v>
      </c>
      <c r="AB264" s="17">
        <f t="shared" si="27"/>
        <v>743.07999999999993</v>
      </c>
      <c r="AC264" s="16">
        <f t="shared" si="28"/>
        <v>516</v>
      </c>
    </row>
    <row r="265" spans="23:29">
      <c r="W265" s="16">
        <v>518</v>
      </c>
      <c r="X265" s="246">
        <f t="shared" si="25"/>
        <v>1813</v>
      </c>
      <c r="Y265" s="246">
        <f t="shared" si="29"/>
        <v>2393.16</v>
      </c>
      <c r="Z265" s="17">
        <f t="shared" si="24"/>
        <v>2878.16</v>
      </c>
      <c r="AA265" s="246">
        <f t="shared" si="26"/>
        <v>3626</v>
      </c>
      <c r="AB265" s="17">
        <f t="shared" si="27"/>
        <v>747.84000000000015</v>
      </c>
      <c r="AC265" s="16">
        <f t="shared" si="28"/>
        <v>518</v>
      </c>
    </row>
    <row r="266" spans="23:29">
      <c r="W266" s="16">
        <v>520</v>
      </c>
      <c r="X266" s="246">
        <f t="shared" si="25"/>
        <v>1820</v>
      </c>
      <c r="Y266" s="246">
        <f t="shared" si="29"/>
        <v>2402.4</v>
      </c>
      <c r="Z266" s="17">
        <f t="shared" si="24"/>
        <v>2887.4</v>
      </c>
      <c r="AA266" s="246">
        <f t="shared" si="26"/>
        <v>3640</v>
      </c>
      <c r="AB266" s="17">
        <f t="shared" si="27"/>
        <v>752.59999999999991</v>
      </c>
      <c r="AC266" s="16">
        <f t="shared" si="28"/>
        <v>520</v>
      </c>
    </row>
    <row r="267" spans="23:29">
      <c r="W267" s="16">
        <v>522</v>
      </c>
      <c r="X267" s="246">
        <f t="shared" si="25"/>
        <v>1827</v>
      </c>
      <c r="Y267" s="246">
        <f t="shared" si="29"/>
        <v>2411.64</v>
      </c>
      <c r="Z267" s="17">
        <f t="shared" si="24"/>
        <v>2896.64</v>
      </c>
      <c r="AA267" s="246">
        <f t="shared" si="26"/>
        <v>3654</v>
      </c>
      <c r="AB267" s="17">
        <f t="shared" si="27"/>
        <v>757.36000000000013</v>
      </c>
      <c r="AC267" s="16">
        <f t="shared" si="28"/>
        <v>522</v>
      </c>
    </row>
    <row r="268" spans="23:29">
      <c r="W268" s="16">
        <v>524</v>
      </c>
      <c r="X268" s="246">
        <f t="shared" si="25"/>
        <v>1834</v>
      </c>
      <c r="Y268" s="246">
        <f t="shared" si="29"/>
        <v>2420.88</v>
      </c>
      <c r="Z268" s="17">
        <f t="shared" si="24"/>
        <v>2905.88</v>
      </c>
      <c r="AA268" s="246">
        <f t="shared" si="26"/>
        <v>3668</v>
      </c>
      <c r="AB268" s="17">
        <f t="shared" si="27"/>
        <v>762.11999999999989</v>
      </c>
      <c r="AC268" s="16">
        <f t="shared" si="28"/>
        <v>524</v>
      </c>
    </row>
    <row r="269" spans="23:29">
      <c r="W269" s="16">
        <v>526</v>
      </c>
      <c r="X269" s="246">
        <f t="shared" si="25"/>
        <v>1841</v>
      </c>
      <c r="Y269" s="246">
        <f t="shared" si="29"/>
        <v>2430.12</v>
      </c>
      <c r="Z269" s="17">
        <f t="shared" si="24"/>
        <v>2915.12</v>
      </c>
      <c r="AA269" s="246">
        <f t="shared" si="26"/>
        <v>3682</v>
      </c>
      <c r="AB269" s="17">
        <f t="shared" si="27"/>
        <v>766.88000000000011</v>
      </c>
      <c r="AC269" s="16">
        <f t="shared" si="28"/>
        <v>526</v>
      </c>
    </row>
    <row r="270" spans="23:29">
      <c r="W270" s="16">
        <v>528</v>
      </c>
      <c r="X270" s="246">
        <f t="shared" si="25"/>
        <v>1848</v>
      </c>
      <c r="Y270" s="246">
        <f t="shared" si="29"/>
        <v>2439.36</v>
      </c>
      <c r="Z270" s="17">
        <f t="shared" si="24"/>
        <v>2924.36</v>
      </c>
      <c r="AA270" s="246">
        <f t="shared" si="26"/>
        <v>3696</v>
      </c>
      <c r="AB270" s="17">
        <f t="shared" si="27"/>
        <v>771.63999999999987</v>
      </c>
      <c r="AC270" s="16">
        <f t="shared" si="28"/>
        <v>528</v>
      </c>
    </row>
    <row r="271" spans="23:29">
      <c r="W271" s="16">
        <v>530</v>
      </c>
      <c r="X271" s="246">
        <f t="shared" si="25"/>
        <v>1855</v>
      </c>
      <c r="Y271" s="246">
        <f t="shared" si="29"/>
        <v>2448.6</v>
      </c>
      <c r="Z271" s="17">
        <f t="shared" si="24"/>
        <v>2933.6</v>
      </c>
      <c r="AA271" s="246">
        <f t="shared" si="26"/>
        <v>3710</v>
      </c>
      <c r="AB271" s="17">
        <f t="shared" si="27"/>
        <v>776.40000000000009</v>
      </c>
      <c r="AC271" s="16">
        <f t="shared" si="28"/>
        <v>530</v>
      </c>
    </row>
    <row r="272" spans="23:29">
      <c r="W272" s="16">
        <v>532</v>
      </c>
      <c r="X272" s="246">
        <f t="shared" si="25"/>
        <v>1862</v>
      </c>
      <c r="Y272" s="246">
        <f t="shared" si="29"/>
        <v>2457.84</v>
      </c>
      <c r="Z272" s="17">
        <f t="shared" si="24"/>
        <v>2942.84</v>
      </c>
      <c r="AA272" s="246">
        <f t="shared" si="26"/>
        <v>3724</v>
      </c>
      <c r="AB272" s="17">
        <f t="shared" si="27"/>
        <v>781.15999999999985</v>
      </c>
      <c r="AC272" s="16">
        <f t="shared" si="28"/>
        <v>532</v>
      </c>
    </row>
    <row r="273" spans="23:29">
      <c r="W273" s="16">
        <v>534</v>
      </c>
      <c r="X273" s="246">
        <f t="shared" si="25"/>
        <v>1869</v>
      </c>
      <c r="Y273" s="246">
        <f t="shared" si="29"/>
        <v>2467.08</v>
      </c>
      <c r="Z273" s="17">
        <f t="shared" si="24"/>
        <v>2952.08</v>
      </c>
      <c r="AA273" s="246">
        <f t="shared" si="26"/>
        <v>3738</v>
      </c>
      <c r="AB273" s="17">
        <f t="shared" si="27"/>
        <v>785.92000000000007</v>
      </c>
      <c r="AC273" s="16">
        <f t="shared" si="28"/>
        <v>534</v>
      </c>
    </row>
    <row r="274" spans="23:29">
      <c r="W274" s="16">
        <v>536</v>
      </c>
      <c r="X274" s="246">
        <f t="shared" si="25"/>
        <v>1876</v>
      </c>
      <c r="Y274" s="246">
        <f t="shared" si="29"/>
        <v>2476.3200000000002</v>
      </c>
      <c r="Z274" s="17">
        <f t="shared" si="24"/>
        <v>2961.32</v>
      </c>
      <c r="AA274" s="246">
        <f t="shared" si="26"/>
        <v>3752</v>
      </c>
      <c r="AB274" s="17">
        <f t="shared" si="27"/>
        <v>790.67999999999984</v>
      </c>
      <c r="AC274" s="16">
        <f t="shared" si="28"/>
        <v>536</v>
      </c>
    </row>
    <row r="275" spans="23:29">
      <c r="W275" s="16">
        <v>538</v>
      </c>
      <c r="X275" s="246">
        <f t="shared" si="25"/>
        <v>1883</v>
      </c>
      <c r="Y275" s="246">
        <f t="shared" si="29"/>
        <v>2485.56</v>
      </c>
      <c r="Z275" s="17">
        <f t="shared" si="24"/>
        <v>2970.56</v>
      </c>
      <c r="AA275" s="246">
        <f t="shared" si="26"/>
        <v>3766</v>
      </c>
      <c r="AB275" s="17">
        <f t="shared" si="27"/>
        <v>795.44</v>
      </c>
      <c r="AC275" s="16">
        <f t="shared" si="28"/>
        <v>538</v>
      </c>
    </row>
    <row r="276" spans="23:29">
      <c r="W276" s="16">
        <v>540</v>
      </c>
      <c r="X276" s="246">
        <f t="shared" si="25"/>
        <v>1890</v>
      </c>
      <c r="Y276" s="246">
        <f t="shared" si="29"/>
        <v>2494.8000000000002</v>
      </c>
      <c r="Z276" s="17">
        <f t="shared" si="24"/>
        <v>2979.8</v>
      </c>
      <c r="AA276" s="246">
        <f t="shared" si="26"/>
        <v>3780</v>
      </c>
      <c r="AB276" s="17">
        <f t="shared" si="27"/>
        <v>800.19999999999982</v>
      </c>
      <c r="AC276" s="16">
        <f t="shared" si="28"/>
        <v>540</v>
      </c>
    </row>
    <row r="277" spans="23:29">
      <c r="W277" s="16">
        <v>542</v>
      </c>
      <c r="X277" s="246">
        <f t="shared" si="25"/>
        <v>1897</v>
      </c>
      <c r="Y277" s="246">
        <f t="shared" si="29"/>
        <v>2504.04</v>
      </c>
      <c r="Z277" s="17">
        <f t="shared" si="24"/>
        <v>2989.04</v>
      </c>
      <c r="AA277" s="246">
        <f t="shared" si="26"/>
        <v>3794</v>
      </c>
      <c r="AB277" s="17">
        <f t="shared" si="27"/>
        <v>804.96</v>
      </c>
      <c r="AC277" s="16">
        <f t="shared" si="28"/>
        <v>542</v>
      </c>
    </row>
    <row r="278" spans="23:29">
      <c r="W278" s="16">
        <v>544</v>
      </c>
      <c r="X278" s="246">
        <f t="shared" si="25"/>
        <v>1904</v>
      </c>
      <c r="Y278" s="246">
        <f t="shared" si="29"/>
        <v>2513.2800000000002</v>
      </c>
      <c r="Z278" s="17">
        <f t="shared" si="24"/>
        <v>2998.28</v>
      </c>
      <c r="AA278" s="246">
        <f t="shared" si="26"/>
        <v>3808</v>
      </c>
      <c r="AB278" s="17">
        <f t="shared" si="27"/>
        <v>809.7199999999998</v>
      </c>
      <c r="AC278" s="16">
        <f t="shared" si="28"/>
        <v>544</v>
      </c>
    </row>
    <row r="279" spans="23:29">
      <c r="W279" s="16">
        <v>546</v>
      </c>
      <c r="X279" s="246">
        <f t="shared" si="25"/>
        <v>1911</v>
      </c>
      <c r="Y279" s="246">
        <f t="shared" si="29"/>
        <v>2522.52</v>
      </c>
      <c r="Z279" s="17">
        <f t="shared" si="24"/>
        <v>3007.52</v>
      </c>
      <c r="AA279" s="246">
        <f t="shared" si="26"/>
        <v>3822</v>
      </c>
      <c r="AB279" s="17">
        <f t="shared" si="27"/>
        <v>814.48</v>
      </c>
      <c r="AC279" s="16">
        <f t="shared" si="28"/>
        <v>546</v>
      </c>
    </row>
    <row r="280" spans="23:29">
      <c r="W280" s="16">
        <v>548</v>
      </c>
      <c r="X280" s="246">
        <f t="shared" si="25"/>
        <v>1918</v>
      </c>
      <c r="Y280" s="246">
        <f t="shared" si="29"/>
        <v>2531.7600000000002</v>
      </c>
      <c r="Z280" s="17">
        <f t="shared" si="24"/>
        <v>3016.76</v>
      </c>
      <c r="AA280" s="246">
        <f t="shared" si="26"/>
        <v>3836</v>
      </c>
      <c r="AB280" s="17">
        <f t="shared" si="27"/>
        <v>819.23999999999978</v>
      </c>
      <c r="AC280" s="16">
        <f t="shared" si="28"/>
        <v>548</v>
      </c>
    </row>
    <row r="281" spans="23:29">
      <c r="W281" s="16">
        <v>550</v>
      </c>
      <c r="X281" s="246">
        <f t="shared" si="25"/>
        <v>1925</v>
      </c>
      <c r="Y281" s="246">
        <f t="shared" si="29"/>
        <v>2541</v>
      </c>
      <c r="Z281" s="17">
        <f t="shared" si="24"/>
        <v>3026</v>
      </c>
      <c r="AA281" s="246">
        <f t="shared" si="26"/>
        <v>3850</v>
      </c>
      <c r="AB281" s="17">
        <f t="shared" si="27"/>
        <v>824</v>
      </c>
      <c r="AC281" s="16">
        <f t="shared" si="28"/>
        <v>550</v>
      </c>
    </row>
    <row r="282" spans="23:29">
      <c r="W282" s="16">
        <v>552</v>
      </c>
      <c r="X282" s="246">
        <f t="shared" si="25"/>
        <v>1932</v>
      </c>
      <c r="Y282" s="246">
        <f t="shared" si="29"/>
        <v>2550.2400000000002</v>
      </c>
      <c r="Z282" s="17">
        <f t="shared" si="24"/>
        <v>3035.2400000000002</v>
      </c>
      <c r="AA282" s="246">
        <f t="shared" si="26"/>
        <v>3864</v>
      </c>
      <c r="AB282" s="17">
        <f t="shared" si="27"/>
        <v>828.75999999999976</v>
      </c>
      <c r="AC282" s="16">
        <f t="shared" si="28"/>
        <v>552</v>
      </c>
    </row>
    <row r="283" spans="23:29">
      <c r="W283" s="16">
        <v>554</v>
      </c>
      <c r="X283" s="246">
        <f t="shared" si="25"/>
        <v>1939</v>
      </c>
      <c r="Y283" s="246">
        <f t="shared" si="29"/>
        <v>2559.48</v>
      </c>
      <c r="Z283" s="17">
        <f t="shared" si="24"/>
        <v>3044.48</v>
      </c>
      <c r="AA283" s="246">
        <f t="shared" si="26"/>
        <v>3878</v>
      </c>
      <c r="AB283" s="17">
        <f t="shared" si="27"/>
        <v>833.52</v>
      </c>
      <c r="AC283" s="16">
        <f t="shared" si="28"/>
        <v>554</v>
      </c>
    </row>
    <row r="284" spans="23:29">
      <c r="W284" s="16">
        <v>556</v>
      </c>
      <c r="X284" s="246">
        <f t="shared" si="25"/>
        <v>1946</v>
      </c>
      <c r="Y284" s="246">
        <f t="shared" si="29"/>
        <v>2568.7200000000003</v>
      </c>
      <c r="Z284" s="17">
        <f>$G$19+Y284</f>
        <v>3053.7200000000003</v>
      </c>
      <c r="AA284" s="246">
        <f t="shared" si="26"/>
        <v>3892</v>
      </c>
      <c r="AB284" s="17">
        <f t="shared" si="27"/>
        <v>838.27999999999975</v>
      </c>
      <c r="AC284" s="16">
        <f t="shared" si="28"/>
        <v>556</v>
      </c>
    </row>
    <row r="285" spans="23:29">
      <c r="W285" s="16">
        <v>558</v>
      </c>
      <c r="X285" s="246">
        <f t="shared" si="25"/>
        <v>1953</v>
      </c>
      <c r="Y285" s="246">
        <f t="shared" si="29"/>
        <v>2577.96</v>
      </c>
      <c r="Z285" s="17">
        <f>$G$19+Y285</f>
        <v>3062.96</v>
      </c>
      <c r="AA285" s="246">
        <f t="shared" si="26"/>
        <v>3906</v>
      </c>
      <c r="AB285" s="17">
        <f t="shared" si="27"/>
        <v>843.04</v>
      </c>
      <c r="AC285" s="16">
        <f t="shared" si="28"/>
        <v>558</v>
      </c>
    </row>
    <row r="286" spans="23:29">
      <c r="W286" s="16">
        <v>560</v>
      </c>
      <c r="X286" s="246">
        <f t="shared" si="25"/>
        <v>1960</v>
      </c>
      <c r="Y286" s="246">
        <f t="shared" si="29"/>
        <v>2587.2000000000003</v>
      </c>
      <c r="Z286" s="17">
        <f t="shared" ref="Z286:Z344" si="30">$G$19+Y286</f>
        <v>3072.2000000000003</v>
      </c>
      <c r="AA286" s="246">
        <f t="shared" si="26"/>
        <v>3920</v>
      </c>
      <c r="AB286" s="17">
        <f t="shared" si="27"/>
        <v>847.79999999999973</v>
      </c>
      <c r="AC286" s="16">
        <f t="shared" si="28"/>
        <v>560</v>
      </c>
    </row>
    <row r="287" spans="23:29">
      <c r="W287" s="16">
        <v>562</v>
      </c>
      <c r="X287" s="246">
        <f t="shared" si="25"/>
        <v>1967</v>
      </c>
      <c r="Y287" s="246">
        <f t="shared" si="29"/>
        <v>2596.44</v>
      </c>
      <c r="Z287" s="17">
        <f t="shared" si="30"/>
        <v>3081.44</v>
      </c>
      <c r="AA287" s="246">
        <f t="shared" si="26"/>
        <v>3934</v>
      </c>
      <c r="AB287" s="17">
        <f t="shared" si="27"/>
        <v>852.56</v>
      </c>
      <c r="AC287" s="16">
        <f t="shared" si="28"/>
        <v>562</v>
      </c>
    </row>
    <row r="288" spans="23:29">
      <c r="W288" s="16">
        <v>564</v>
      </c>
      <c r="X288" s="246">
        <f t="shared" si="25"/>
        <v>1974</v>
      </c>
      <c r="Y288" s="246">
        <f t="shared" si="29"/>
        <v>2605.6799999999998</v>
      </c>
      <c r="Z288" s="17">
        <f t="shared" si="30"/>
        <v>3090.68</v>
      </c>
      <c r="AA288" s="246">
        <f t="shared" si="26"/>
        <v>3948</v>
      </c>
      <c r="AB288" s="17">
        <f t="shared" si="27"/>
        <v>857.32000000000016</v>
      </c>
      <c r="AC288" s="16">
        <f t="shared" si="28"/>
        <v>564</v>
      </c>
    </row>
    <row r="289" spans="23:29">
      <c r="W289" s="16">
        <v>566</v>
      </c>
      <c r="X289" s="246">
        <f t="shared" si="25"/>
        <v>1981</v>
      </c>
      <c r="Y289" s="246">
        <f t="shared" si="29"/>
        <v>2614.92</v>
      </c>
      <c r="Z289" s="17">
        <f t="shared" si="30"/>
        <v>3099.92</v>
      </c>
      <c r="AA289" s="246">
        <f t="shared" si="26"/>
        <v>3962</v>
      </c>
      <c r="AB289" s="17">
        <f t="shared" si="27"/>
        <v>862.07999999999993</v>
      </c>
      <c r="AC289" s="16">
        <f t="shared" si="28"/>
        <v>566</v>
      </c>
    </row>
    <row r="290" spans="23:29">
      <c r="W290" s="16">
        <v>568</v>
      </c>
      <c r="X290" s="246">
        <f t="shared" si="25"/>
        <v>1988</v>
      </c>
      <c r="Y290" s="246">
        <f t="shared" si="29"/>
        <v>2624.16</v>
      </c>
      <c r="Z290" s="17">
        <f t="shared" si="30"/>
        <v>3109.16</v>
      </c>
      <c r="AA290" s="246">
        <f t="shared" si="26"/>
        <v>3976</v>
      </c>
      <c r="AB290" s="17">
        <f t="shared" si="27"/>
        <v>866.84000000000015</v>
      </c>
      <c r="AC290" s="16">
        <f t="shared" si="28"/>
        <v>568</v>
      </c>
    </row>
    <row r="291" spans="23:29">
      <c r="W291" s="16">
        <v>570</v>
      </c>
      <c r="X291" s="246">
        <f t="shared" si="25"/>
        <v>1995</v>
      </c>
      <c r="Y291" s="246">
        <f t="shared" si="29"/>
        <v>2633.4</v>
      </c>
      <c r="Z291" s="17">
        <f t="shared" si="30"/>
        <v>3118.4</v>
      </c>
      <c r="AA291" s="246">
        <f t="shared" si="26"/>
        <v>3990</v>
      </c>
      <c r="AB291" s="17">
        <f t="shared" si="27"/>
        <v>871.59999999999991</v>
      </c>
      <c r="AC291" s="16">
        <f t="shared" si="28"/>
        <v>570</v>
      </c>
    </row>
    <row r="292" spans="23:29">
      <c r="W292" s="16">
        <v>572</v>
      </c>
      <c r="X292" s="246">
        <f t="shared" si="25"/>
        <v>2002</v>
      </c>
      <c r="Y292" s="246">
        <f t="shared" si="29"/>
        <v>2642.64</v>
      </c>
      <c r="Z292" s="17">
        <f t="shared" si="30"/>
        <v>3127.64</v>
      </c>
      <c r="AA292" s="246">
        <f t="shared" si="26"/>
        <v>4004</v>
      </c>
      <c r="AB292" s="17">
        <f t="shared" si="27"/>
        <v>876.36000000000013</v>
      </c>
      <c r="AC292" s="16">
        <f t="shared" si="28"/>
        <v>572</v>
      </c>
    </row>
    <row r="293" spans="23:29">
      <c r="W293" s="16">
        <v>574</v>
      </c>
      <c r="X293" s="246">
        <f t="shared" si="25"/>
        <v>2009</v>
      </c>
      <c r="Y293" s="246">
        <f t="shared" si="29"/>
        <v>2651.88</v>
      </c>
      <c r="Z293" s="17">
        <f t="shared" si="30"/>
        <v>3136.88</v>
      </c>
      <c r="AA293" s="246">
        <f t="shared" si="26"/>
        <v>4018</v>
      </c>
      <c r="AB293" s="17">
        <f t="shared" si="27"/>
        <v>881.11999999999989</v>
      </c>
      <c r="AC293" s="16">
        <f t="shared" si="28"/>
        <v>574</v>
      </c>
    </row>
    <row r="294" spans="23:29">
      <c r="W294" s="16">
        <v>576</v>
      </c>
      <c r="X294" s="246">
        <f t="shared" si="25"/>
        <v>2016</v>
      </c>
      <c r="Y294" s="246">
        <f t="shared" si="29"/>
        <v>2661.12</v>
      </c>
      <c r="Z294" s="17">
        <f t="shared" si="30"/>
        <v>3146.12</v>
      </c>
      <c r="AA294" s="246">
        <f t="shared" si="26"/>
        <v>4032</v>
      </c>
      <c r="AB294" s="17">
        <f t="shared" si="27"/>
        <v>885.88000000000011</v>
      </c>
      <c r="AC294" s="16">
        <f t="shared" si="28"/>
        <v>576</v>
      </c>
    </row>
    <row r="295" spans="23:29">
      <c r="W295" s="16">
        <v>578</v>
      </c>
      <c r="X295" s="246">
        <f t="shared" si="25"/>
        <v>2023</v>
      </c>
      <c r="Y295" s="246">
        <f t="shared" si="29"/>
        <v>2670.36</v>
      </c>
      <c r="Z295" s="17">
        <f t="shared" si="30"/>
        <v>3155.36</v>
      </c>
      <c r="AA295" s="246">
        <f t="shared" si="26"/>
        <v>4046</v>
      </c>
      <c r="AB295" s="17">
        <f t="shared" si="27"/>
        <v>890.63999999999987</v>
      </c>
      <c r="AC295" s="16">
        <f t="shared" si="28"/>
        <v>578</v>
      </c>
    </row>
    <row r="296" spans="23:29">
      <c r="W296" s="16">
        <v>580</v>
      </c>
      <c r="X296" s="246">
        <f t="shared" si="25"/>
        <v>2030</v>
      </c>
      <c r="Y296" s="246">
        <f t="shared" si="29"/>
        <v>2679.6</v>
      </c>
      <c r="Z296" s="17">
        <f t="shared" si="30"/>
        <v>3164.6</v>
      </c>
      <c r="AA296" s="246">
        <f t="shared" si="26"/>
        <v>4060</v>
      </c>
      <c r="AB296" s="17">
        <f t="shared" si="27"/>
        <v>895.40000000000009</v>
      </c>
      <c r="AC296" s="16">
        <f t="shared" si="28"/>
        <v>580</v>
      </c>
    </row>
    <row r="297" spans="23:29">
      <c r="W297" s="16">
        <v>582</v>
      </c>
      <c r="X297" s="246">
        <f t="shared" si="25"/>
        <v>2037</v>
      </c>
      <c r="Y297" s="246">
        <f t="shared" si="29"/>
        <v>2688.84</v>
      </c>
      <c r="Z297" s="17">
        <f t="shared" si="30"/>
        <v>3173.84</v>
      </c>
      <c r="AA297" s="246">
        <f t="shared" si="26"/>
        <v>4074</v>
      </c>
      <c r="AB297" s="17">
        <f t="shared" si="27"/>
        <v>900.15999999999985</v>
      </c>
      <c r="AC297" s="16">
        <f t="shared" si="28"/>
        <v>582</v>
      </c>
    </row>
    <row r="298" spans="23:29">
      <c r="W298" s="16">
        <v>584</v>
      </c>
      <c r="X298" s="246">
        <f t="shared" si="25"/>
        <v>2044</v>
      </c>
      <c r="Y298" s="246">
        <f t="shared" si="29"/>
        <v>2698.08</v>
      </c>
      <c r="Z298" s="17">
        <f t="shared" si="30"/>
        <v>3183.08</v>
      </c>
      <c r="AA298" s="246">
        <f t="shared" si="26"/>
        <v>4088</v>
      </c>
      <c r="AB298" s="17">
        <f t="shared" si="27"/>
        <v>904.92000000000007</v>
      </c>
      <c r="AC298" s="16">
        <f t="shared" si="28"/>
        <v>584</v>
      </c>
    </row>
    <row r="299" spans="23:29">
      <c r="W299" s="16">
        <v>586</v>
      </c>
      <c r="X299" s="246">
        <f t="shared" si="25"/>
        <v>2051</v>
      </c>
      <c r="Y299" s="246">
        <f t="shared" si="29"/>
        <v>2707.32</v>
      </c>
      <c r="Z299" s="17">
        <f t="shared" si="30"/>
        <v>3192.32</v>
      </c>
      <c r="AA299" s="246">
        <f t="shared" si="26"/>
        <v>4102</v>
      </c>
      <c r="AB299" s="17">
        <f t="shared" si="27"/>
        <v>909.67999999999984</v>
      </c>
      <c r="AC299" s="16">
        <f t="shared" si="28"/>
        <v>586</v>
      </c>
    </row>
    <row r="300" spans="23:29">
      <c r="W300" s="16">
        <v>588</v>
      </c>
      <c r="X300" s="246">
        <f t="shared" si="25"/>
        <v>2058</v>
      </c>
      <c r="Y300" s="246">
        <f t="shared" si="29"/>
        <v>2716.56</v>
      </c>
      <c r="Z300" s="17">
        <f t="shared" si="30"/>
        <v>3201.56</v>
      </c>
      <c r="AA300" s="246">
        <f t="shared" si="26"/>
        <v>4116</v>
      </c>
      <c r="AB300" s="17">
        <f t="shared" si="27"/>
        <v>914.44</v>
      </c>
      <c r="AC300" s="16">
        <f t="shared" si="28"/>
        <v>588</v>
      </c>
    </row>
    <row r="301" spans="23:29">
      <c r="W301" s="16">
        <v>590</v>
      </c>
      <c r="X301" s="246">
        <f t="shared" si="25"/>
        <v>2065</v>
      </c>
      <c r="Y301" s="246">
        <f t="shared" si="29"/>
        <v>2725.8</v>
      </c>
      <c r="Z301" s="17">
        <f t="shared" si="30"/>
        <v>3210.8</v>
      </c>
      <c r="AA301" s="246">
        <f t="shared" si="26"/>
        <v>4130</v>
      </c>
      <c r="AB301" s="17">
        <f t="shared" si="27"/>
        <v>919.19999999999982</v>
      </c>
      <c r="AC301" s="16">
        <f t="shared" si="28"/>
        <v>590</v>
      </c>
    </row>
    <row r="302" spans="23:29">
      <c r="W302" s="16">
        <v>592</v>
      </c>
      <c r="X302" s="246">
        <f t="shared" si="25"/>
        <v>2072</v>
      </c>
      <c r="Y302" s="246">
        <f t="shared" si="29"/>
        <v>2735.04</v>
      </c>
      <c r="Z302" s="17">
        <f t="shared" si="30"/>
        <v>3220.04</v>
      </c>
      <c r="AA302" s="246">
        <f t="shared" si="26"/>
        <v>4144</v>
      </c>
      <c r="AB302" s="17">
        <f t="shared" si="27"/>
        <v>923.96</v>
      </c>
      <c r="AC302" s="16">
        <f t="shared" si="28"/>
        <v>592</v>
      </c>
    </row>
    <row r="303" spans="23:29">
      <c r="W303" s="16">
        <v>594</v>
      </c>
      <c r="X303" s="246">
        <f t="shared" si="25"/>
        <v>2079</v>
      </c>
      <c r="Y303" s="246">
        <f t="shared" si="29"/>
        <v>2744.28</v>
      </c>
      <c r="Z303" s="17">
        <f t="shared" si="30"/>
        <v>3229.28</v>
      </c>
      <c r="AA303" s="246">
        <f t="shared" si="26"/>
        <v>4158</v>
      </c>
      <c r="AB303" s="17">
        <f t="shared" si="27"/>
        <v>928.7199999999998</v>
      </c>
      <c r="AC303" s="16">
        <f t="shared" si="28"/>
        <v>594</v>
      </c>
    </row>
    <row r="304" spans="23:29">
      <c r="W304" s="16">
        <v>596</v>
      </c>
      <c r="X304" s="246">
        <f t="shared" si="25"/>
        <v>2086</v>
      </c>
      <c r="Y304" s="246">
        <f t="shared" si="29"/>
        <v>2753.52</v>
      </c>
      <c r="Z304" s="17">
        <f t="shared" si="30"/>
        <v>3238.52</v>
      </c>
      <c r="AA304" s="246">
        <f t="shared" si="26"/>
        <v>4172</v>
      </c>
      <c r="AB304" s="17">
        <f t="shared" si="27"/>
        <v>933.48</v>
      </c>
      <c r="AC304" s="16">
        <f t="shared" si="28"/>
        <v>596</v>
      </c>
    </row>
    <row r="305" spans="23:29">
      <c r="W305" s="16">
        <v>598</v>
      </c>
      <c r="X305" s="246">
        <f t="shared" si="25"/>
        <v>2093</v>
      </c>
      <c r="Y305" s="246">
        <f t="shared" si="29"/>
        <v>2762.76</v>
      </c>
      <c r="Z305" s="17">
        <f t="shared" si="30"/>
        <v>3247.76</v>
      </c>
      <c r="AA305" s="246">
        <f t="shared" si="26"/>
        <v>4186</v>
      </c>
      <c r="AB305" s="17">
        <f t="shared" si="27"/>
        <v>938.23999999999978</v>
      </c>
      <c r="AC305" s="16">
        <f t="shared" si="28"/>
        <v>598</v>
      </c>
    </row>
    <row r="306" spans="23:29">
      <c r="W306" s="16">
        <v>600</v>
      </c>
      <c r="X306" s="246">
        <f t="shared" si="25"/>
        <v>2100</v>
      </c>
      <c r="Y306" s="246">
        <f t="shared" si="29"/>
        <v>2772</v>
      </c>
      <c r="Z306" s="17">
        <f t="shared" si="30"/>
        <v>3257</v>
      </c>
      <c r="AA306" s="246">
        <f t="shared" si="26"/>
        <v>4200</v>
      </c>
      <c r="AB306" s="17">
        <f t="shared" si="27"/>
        <v>943</v>
      </c>
      <c r="AC306" s="16">
        <f t="shared" si="28"/>
        <v>600</v>
      </c>
    </row>
    <row r="307" spans="23:29">
      <c r="W307" s="16">
        <v>602</v>
      </c>
      <c r="X307" s="246">
        <f t="shared" si="25"/>
        <v>2107</v>
      </c>
      <c r="Y307" s="246">
        <f t="shared" si="29"/>
        <v>2781.2400000000002</v>
      </c>
      <c r="Z307" s="17">
        <f t="shared" si="30"/>
        <v>3266.2400000000002</v>
      </c>
      <c r="AA307" s="246">
        <f t="shared" si="26"/>
        <v>4214</v>
      </c>
      <c r="AB307" s="17">
        <f t="shared" si="27"/>
        <v>947.75999999999976</v>
      </c>
      <c r="AC307" s="16">
        <f t="shared" si="28"/>
        <v>602</v>
      </c>
    </row>
    <row r="308" spans="23:29">
      <c r="W308" s="16">
        <v>604</v>
      </c>
      <c r="X308" s="246">
        <f t="shared" si="25"/>
        <v>2114</v>
      </c>
      <c r="Y308" s="246">
        <f t="shared" si="29"/>
        <v>2790.48</v>
      </c>
      <c r="Z308" s="17">
        <f t="shared" si="30"/>
        <v>3275.48</v>
      </c>
      <c r="AA308" s="246">
        <f t="shared" si="26"/>
        <v>4228</v>
      </c>
      <c r="AB308" s="17">
        <f t="shared" si="27"/>
        <v>952.52</v>
      </c>
      <c r="AC308" s="16">
        <f t="shared" si="28"/>
        <v>604</v>
      </c>
    </row>
    <row r="309" spans="23:29">
      <c r="W309" s="16">
        <v>606</v>
      </c>
      <c r="X309" s="246">
        <f t="shared" si="25"/>
        <v>2121</v>
      </c>
      <c r="Y309" s="246">
        <f t="shared" si="29"/>
        <v>2799.7200000000003</v>
      </c>
      <c r="Z309" s="17">
        <f t="shared" si="30"/>
        <v>3284.7200000000003</v>
      </c>
      <c r="AA309" s="246">
        <f t="shared" si="26"/>
        <v>4242</v>
      </c>
      <c r="AB309" s="17">
        <f t="shared" si="27"/>
        <v>957.27999999999975</v>
      </c>
      <c r="AC309" s="16">
        <f t="shared" si="28"/>
        <v>606</v>
      </c>
    </row>
    <row r="310" spans="23:29">
      <c r="W310" s="16">
        <v>608</v>
      </c>
      <c r="X310" s="246">
        <f t="shared" si="25"/>
        <v>2128</v>
      </c>
      <c r="Y310" s="246">
        <f t="shared" si="29"/>
        <v>2808.96</v>
      </c>
      <c r="Z310" s="17">
        <f t="shared" si="30"/>
        <v>3293.96</v>
      </c>
      <c r="AA310" s="246">
        <f t="shared" si="26"/>
        <v>4256</v>
      </c>
      <c r="AB310" s="17">
        <f t="shared" si="27"/>
        <v>962.04</v>
      </c>
      <c r="AC310" s="16">
        <f t="shared" si="28"/>
        <v>608</v>
      </c>
    </row>
    <row r="311" spans="23:29">
      <c r="W311" s="16">
        <v>610</v>
      </c>
      <c r="X311" s="246">
        <f t="shared" si="25"/>
        <v>2135</v>
      </c>
      <c r="Y311" s="246">
        <f t="shared" si="29"/>
        <v>2818.2000000000003</v>
      </c>
      <c r="Z311" s="17">
        <f t="shared" si="30"/>
        <v>3303.2000000000003</v>
      </c>
      <c r="AA311" s="246">
        <f t="shared" si="26"/>
        <v>4270</v>
      </c>
      <c r="AB311" s="17">
        <f t="shared" si="27"/>
        <v>966.79999999999973</v>
      </c>
      <c r="AC311" s="16">
        <f t="shared" si="28"/>
        <v>610</v>
      </c>
    </row>
    <row r="312" spans="23:29">
      <c r="W312" s="16">
        <v>612</v>
      </c>
      <c r="X312" s="246">
        <f t="shared" si="25"/>
        <v>2142</v>
      </c>
      <c r="Y312" s="246">
        <f t="shared" si="29"/>
        <v>2827.44</v>
      </c>
      <c r="Z312" s="17">
        <f t="shared" si="30"/>
        <v>3312.44</v>
      </c>
      <c r="AA312" s="246">
        <f t="shared" si="26"/>
        <v>4284</v>
      </c>
      <c r="AB312" s="17">
        <f t="shared" si="27"/>
        <v>971.56</v>
      </c>
      <c r="AC312" s="16">
        <f t="shared" si="28"/>
        <v>612</v>
      </c>
    </row>
    <row r="313" spans="23:29">
      <c r="W313" s="16">
        <v>614</v>
      </c>
      <c r="X313" s="246">
        <f t="shared" si="25"/>
        <v>2149</v>
      </c>
      <c r="Y313" s="246">
        <f t="shared" si="29"/>
        <v>2836.6800000000003</v>
      </c>
      <c r="Z313" s="17">
        <f t="shared" si="30"/>
        <v>3321.6800000000003</v>
      </c>
      <c r="AA313" s="246">
        <f t="shared" si="26"/>
        <v>4298</v>
      </c>
      <c r="AB313" s="17">
        <f t="shared" si="27"/>
        <v>976.31999999999971</v>
      </c>
      <c r="AC313" s="16">
        <f t="shared" si="28"/>
        <v>614</v>
      </c>
    </row>
    <row r="314" spans="23:29">
      <c r="W314" s="16">
        <v>616</v>
      </c>
      <c r="X314" s="246">
        <f t="shared" si="25"/>
        <v>2156</v>
      </c>
      <c r="Y314" s="246">
        <f t="shared" si="29"/>
        <v>2845.92</v>
      </c>
      <c r="Z314" s="17">
        <f t="shared" si="30"/>
        <v>3330.92</v>
      </c>
      <c r="AA314" s="246">
        <f t="shared" si="26"/>
        <v>4312</v>
      </c>
      <c r="AB314" s="17">
        <f t="shared" si="27"/>
        <v>981.07999999999993</v>
      </c>
      <c r="AC314" s="16">
        <f t="shared" si="28"/>
        <v>616</v>
      </c>
    </row>
    <row r="315" spans="23:29">
      <c r="W315" s="16">
        <v>618</v>
      </c>
      <c r="X315" s="246">
        <f t="shared" si="25"/>
        <v>2163</v>
      </c>
      <c r="Y315" s="246">
        <f t="shared" si="29"/>
        <v>2855.16</v>
      </c>
      <c r="Z315" s="17">
        <f t="shared" si="30"/>
        <v>3340.16</v>
      </c>
      <c r="AA315" s="246">
        <f t="shared" si="26"/>
        <v>4326</v>
      </c>
      <c r="AB315" s="17">
        <f t="shared" si="27"/>
        <v>985.84000000000015</v>
      </c>
      <c r="AC315" s="16">
        <f t="shared" si="28"/>
        <v>618</v>
      </c>
    </row>
    <row r="316" spans="23:29">
      <c r="W316" s="16">
        <v>620</v>
      </c>
      <c r="X316" s="246">
        <f t="shared" si="25"/>
        <v>2170</v>
      </c>
      <c r="Y316" s="246">
        <f t="shared" si="29"/>
        <v>2864.4</v>
      </c>
      <c r="Z316" s="17">
        <f t="shared" si="30"/>
        <v>3349.4</v>
      </c>
      <c r="AA316" s="246">
        <f t="shared" si="26"/>
        <v>4340</v>
      </c>
      <c r="AB316" s="17">
        <f t="shared" si="27"/>
        <v>990.59999999999991</v>
      </c>
      <c r="AC316" s="16">
        <f t="shared" si="28"/>
        <v>620</v>
      </c>
    </row>
    <row r="317" spans="23:29">
      <c r="W317" s="16">
        <v>622</v>
      </c>
      <c r="X317" s="246">
        <f t="shared" si="25"/>
        <v>2177</v>
      </c>
      <c r="Y317" s="246">
        <f t="shared" si="29"/>
        <v>2873.64</v>
      </c>
      <c r="Z317" s="17">
        <f t="shared" si="30"/>
        <v>3358.64</v>
      </c>
      <c r="AA317" s="246">
        <f t="shared" si="26"/>
        <v>4354</v>
      </c>
      <c r="AB317" s="17">
        <f t="shared" si="27"/>
        <v>995.36000000000013</v>
      </c>
      <c r="AC317" s="16">
        <f t="shared" si="28"/>
        <v>622</v>
      </c>
    </row>
    <row r="318" spans="23:29">
      <c r="W318" s="16">
        <v>624</v>
      </c>
      <c r="X318" s="246">
        <f t="shared" si="25"/>
        <v>2184</v>
      </c>
      <c r="Y318" s="246">
        <f t="shared" si="29"/>
        <v>2882.88</v>
      </c>
      <c r="Z318" s="17">
        <f t="shared" si="30"/>
        <v>3367.88</v>
      </c>
      <c r="AA318" s="246">
        <f t="shared" si="26"/>
        <v>4368</v>
      </c>
      <c r="AB318" s="17">
        <f t="shared" si="27"/>
        <v>1000.1199999999999</v>
      </c>
      <c r="AC318" s="16">
        <f t="shared" si="28"/>
        <v>624</v>
      </c>
    </row>
    <row r="319" spans="23:29">
      <c r="W319" s="16">
        <v>626</v>
      </c>
      <c r="X319" s="246">
        <f t="shared" si="25"/>
        <v>2191</v>
      </c>
      <c r="Y319" s="246">
        <f t="shared" si="29"/>
        <v>2892.12</v>
      </c>
      <c r="Z319" s="17">
        <f t="shared" si="30"/>
        <v>3377.12</v>
      </c>
      <c r="AA319" s="246">
        <f t="shared" si="26"/>
        <v>4382</v>
      </c>
      <c r="AB319" s="17">
        <f t="shared" si="27"/>
        <v>1004.8800000000001</v>
      </c>
      <c r="AC319" s="16">
        <f t="shared" si="28"/>
        <v>626</v>
      </c>
    </row>
    <row r="320" spans="23:29">
      <c r="W320" s="16">
        <v>628</v>
      </c>
      <c r="X320" s="246">
        <f t="shared" si="25"/>
        <v>2198</v>
      </c>
      <c r="Y320" s="246">
        <f t="shared" si="29"/>
        <v>2901.36</v>
      </c>
      <c r="Z320" s="17">
        <f t="shared" si="30"/>
        <v>3386.36</v>
      </c>
      <c r="AA320" s="246">
        <f t="shared" si="26"/>
        <v>4396</v>
      </c>
      <c r="AB320" s="17">
        <f t="shared" si="27"/>
        <v>1009.6399999999999</v>
      </c>
      <c r="AC320" s="16">
        <f t="shared" si="28"/>
        <v>628</v>
      </c>
    </row>
    <row r="321" spans="23:29">
      <c r="W321" s="16">
        <v>630</v>
      </c>
      <c r="X321" s="246">
        <f t="shared" si="25"/>
        <v>2205</v>
      </c>
      <c r="Y321" s="246">
        <f t="shared" si="29"/>
        <v>2910.6</v>
      </c>
      <c r="Z321" s="17">
        <f t="shared" si="30"/>
        <v>3395.6</v>
      </c>
      <c r="AA321" s="246">
        <f t="shared" si="26"/>
        <v>4410</v>
      </c>
      <c r="AB321" s="17">
        <f t="shared" si="27"/>
        <v>1014.4000000000001</v>
      </c>
      <c r="AC321" s="16">
        <f t="shared" si="28"/>
        <v>630</v>
      </c>
    </row>
    <row r="322" spans="23:29">
      <c r="W322" s="16">
        <v>632</v>
      </c>
      <c r="X322" s="246">
        <f t="shared" si="25"/>
        <v>2212</v>
      </c>
      <c r="Y322" s="246">
        <f t="shared" si="29"/>
        <v>2919.84</v>
      </c>
      <c r="Z322" s="17">
        <f t="shared" si="30"/>
        <v>3404.84</v>
      </c>
      <c r="AA322" s="246">
        <f t="shared" si="26"/>
        <v>4424</v>
      </c>
      <c r="AB322" s="17">
        <f t="shared" si="27"/>
        <v>1019.1599999999999</v>
      </c>
      <c r="AC322" s="16">
        <f t="shared" si="28"/>
        <v>632</v>
      </c>
    </row>
    <row r="323" spans="23:29">
      <c r="W323" s="16">
        <v>634</v>
      </c>
      <c r="X323" s="246">
        <f t="shared" si="25"/>
        <v>2219</v>
      </c>
      <c r="Y323" s="246">
        <f t="shared" si="29"/>
        <v>2929.08</v>
      </c>
      <c r="Z323" s="17">
        <f t="shared" si="30"/>
        <v>3414.08</v>
      </c>
      <c r="AA323" s="246">
        <f t="shared" si="26"/>
        <v>4438</v>
      </c>
      <c r="AB323" s="17">
        <f t="shared" si="27"/>
        <v>1023.9200000000001</v>
      </c>
      <c r="AC323" s="16">
        <f t="shared" si="28"/>
        <v>634</v>
      </c>
    </row>
    <row r="324" spans="23:29">
      <c r="W324" s="16">
        <v>636</v>
      </c>
      <c r="X324" s="246">
        <f t="shared" si="25"/>
        <v>2226</v>
      </c>
      <c r="Y324" s="246">
        <f t="shared" si="29"/>
        <v>2938.32</v>
      </c>
      <c r="Z324" s="17">
        <f t="shared" si="30"/>
        <v>3423.32</v>
      </c>
      <c r="AA324" s="246">
        <f t="shared" si="26"/>
        <v>4452</v>
      </c>
      <c r="AB324" s="17">
        <f t="shared" si="27"/>
        <v>1028.6799999999998</v>
      </c>
      <c r="AC324" s="16">
        <f t="shared" si="28"/>
        <v>636</v>
      </c>
    </row>
    <row r="325" spans="23:29">
      <c r="W325" s="16">
        <v>638</v>
      </c>
      <c r="X325" s="246">
        <f t="shared" si="25"/>
        <v>2233</v>
      </c>
      <c r="Y325" s="246">
        <f t="shared" si="29"/>
        <v>2947.56</v>
      </c>
      <c r="Z325" s="17">
        <f t="shared" si="30"/>
        <v>3432.56</v>
      </c>
      <c r="AA325" s="246">
        <f t="shared" si="26"/>
        <v>4466</v>
      </c>
      <c r="AB325" s="17">
        <f t="shared" si="27"/>
        <v>1033.44</v>
      </c>
      <c r="AC325" s="16">
        <f t="shared" si="28"/>
        <v>638</v>
      </c>
    </row>
    <row r="326" spans="23:29">
      <c r="W326" s="16">
        <v>640</v>
      </c>
      <c r="X326" s="246">
        <f t="shared" ref="X326:X389" si="31">W326*$E$31</f>
        <v>2240</v>
      </c>
      <c r="Y326" s="246">
        <f t="shared" si="29"/>
        <v>2956.8</v>
      </c>
      <c r="Z326" s="17">
        <f t="shared" si="30"/>
        <v>3441.8</v>
      </c>
      <c r="AA326" s="246">
        <f t="shared" ref="AA326:AA389" si="32">W326*$E$36</f>
        <v>4480</v>
      </c>
      <c r="AB326" s="17">
        <f t="shared" ref="AB326:AB389" si="33">AA326-Z326</f>
        <v>1038.1999999999998</v>
      </c>
      <c r="AC326" s="16">
        <f t="shared" ref="AC326:AC389" si="34">IF(AB326&gt;0,W326)</f>
        <v>640</v>
      </c>
    </row>
    <row r="327" spans="23:29">
      <c r="W327" s="16">
        <v>642</v>
      </c>
      <c r="X327" s="246">
        <f t="shared" si="31"/>
        <v>2247</v>
      </c>
      <c r="Y327" s="246">
        <f t="shared" ref="Y327:Y390" si="35">W327*SUM($E$37:$E$39)</f>
        <v>2966.04</v>
      </c>
      <c r="Z327" s="17">
        <f t="shared" si="30"/>
        <v>3451.04</v>
      </c>
      <c r="AA327" s="246">
        <f t="shared" si="32"/>
        <v>4494</v>
      </c>
      <c r="AB327" s="17">
        <f t="shared" si="33"/>
        <v>1042.96</v>
      </c>
      <c r="AC327" s="16">
        <f t="shared" si="34"/>
        <v>642</v>
      </c>
    </row>
    <row r="328" spans="23:29">
      <c r="W328" s="16">
        <v>644</v>
      </c>
      <c r="X328" s="246">
        <f t="shared" si="31"/>
        <v>2254</v>
      </c>
      <c r="Y328" s="246">
        <f t="shared" si="35"/>
        <v>2975.28</v>
      </c>
      <c r="Z328" s="17">
        <f t="shared" si="30"/>
        <v>3460.28</v>
      </c>
      <c r="AA328" s="246">
        <f t="shared" si="32"/>
        <v>4508</v>
      </c>
      <c r="AB328" s="17">
        <f t="shared" si="33"/>
        <v>1047.7199999999998</v>
      </c>
      <c r="AC328" s="16">
        <f t="shared" si="34"/>
        <v>644</v>
      </c>
    </row>
    <row r="329" spans="23:29">
      <c r="W329" s="16">
        <v>646</v>
      </c>
      <c r="X329" s="246">
        <f t="shared" si="31"/>
        <v>2261</v>
      </c>
      <c r="Y329" s="246">
        <f t="shared" si="35"/>
        <v>2984.52</v>
      </c>
      <c r="Z329" s="17">
        <f t="shared" si="30"/>
        <v>3469.52</v>
      </c>
      <c r="AA329" s="246">
        <f t="shared" si="32"/>
        <v>4522</v>
      </c>
      <c r="AB329" s="17">
        <f t="shared" si="33"/>
        <v>1052.48</v>
      </c>
      <c r="AC329" s="16">
        <f t="shared" si="34"/>
        <v>646</v>
      </c>
    </row>
    <row r="330" spans="23:29">
      <c r="W330" s="16">
        <v>648</v>
      </c>
      <c r="X330" s="246">
        <f t="shared" si="31"/>
        <v>2268</v>
      </c>
      <c r="Y330" s="246">
        <f t="shared" si="35"/>
        <v>2993.76</v>
      </c>
      <c r="Z330" s="17">
        <f t="shared" si="30"/>
        <v>3478.76</v>
      </c>
      <c r="AA330" s="246">
        <f t="shared" si="32"/>
        <v>4536</v>
      </c>
      <c r="AB330" s="17">
        <f t="shared" si="33"/>
        <v>1057.2399999999998</v>
      </c>
      <c r="AC330" s="16">
        <f t="shared" si="34"/>
        <v>648</v>
      </c>
    </row>
    <row r="331" spans="23:29">
      <c r="W331" s="16">
        <v>650</v>
      </c>
      <c r="X331" s="246">
        <f t="shared" si="31"/>
        <v>2275</v>
      </c>
      <c r="Y331" s="246">
        <f t="shared" si="35"/>
        <v>3003</v>
      </c>
      <c r="Z331" s="17">
        <f t="shared" si="30"/>
        <v>3488</v>
      </c>
      <c r="AA331" s="246">
        <f t="shared" si="32"/>
        <v>4550</v>
      </c>
      <c r="AB331" s="17">
        <f t="shared" si="33"/>
        <v>1062</v>
      </c>
      <c r="AC331" s="16">
        <f t="shared" si="34"/>
        <v>650</v>
      </c>
    </row>
    <row r="332" spans="23:29">
      <c r="W332" s="16">
        <v>652</v>
      </c>
      <c r="X332" s="246">
        <f t="shared" si="31"/>
        <v>2282</v>
      </c>
      <c r="Y332" s="246">
        <f t="shared" si="35"/>
        <v>3012.2400000000002</v>
      </c>
      <c r="Z332" s="17">
        <f t="shared" si="30"/>
        <v>3497.2400000000002</v>
      </c>
      <c r="AA332" s="246">
        <f t="shared" si="32"/>
        <v>4564</v>
      </c>
      <c r="AB332" s="17">
        <f t="shared" si="33"/>
        <v>1066.7599999999998</v>
      </c>
      <c r="AC332" s="16">
        <f t="shared" si="34"/>
        <v>652</v>
      </c>
    </row>
    <row r="333" spans="23:29">
      <c r="W333" s="16">
        <v>654</v>
      </c>
      <c r="X333" s="246">
        <f t="shared" si="31"/>
        <v>2289</v>
      </c>
      <c r="Y333" s="246">
        <f t="shared" si="35"/>
        <v>3021.48</v>
      </c>
      <c r="Z333" s="17">
        <f t="shared" si="30"/>
        <v>3506.48</v>
      </c>
      <c r="AA333" s="246">
        <f t="shared" si="32"/>
        <v>4578</v>
      </c>
      <c r="AB333" s="17">
        <f t="shared" si="33"/>
        <v>1071.52</v>
      </c>
      <c r="AC333" s="16">
        <f t="shared" si="34"/>
        <v>654</v>
      </c>
    </row>
    <row r="334" spans="23:29">
      <c r="W334" s="16">
        <v>656</v>
      </c>
      <c r="X334" s="246">
        <f t="shared" si="31"/>
        <v>2296</v>
      </c>
      <c r="Y334" s="246">
        <f t="shared" si="35"/>
        <v>3030.7200000000003</v>
      </c>
      <c r="Z334" s="17">
        <f t="shared" si="30"/>
        <v>3515.7200000000003</v>
      </c>
      <c r="AA334" s="246">
        <f t="shared" si="32"/>
        <v>4592</v>
      </c>
      <c r="AB334" s="17">
        <f t="shared" si="33"/>
        <v>1076.2799999999997</v>
      </c>
      <c r="AC334" s="16">
        <f t="shared" si="34"/>
        <v>656</v>
      </c>
    </row>
    <row r="335" spans="23:29">
      <c r="W335" s="16">
        <v>658</v>
      </c>
      <c r="X335" s="246">
        <f t="shared" si="31"/>
        <v>2303</v>
      </c>
      <c r="Y335" s="246">
        <f t="shared" si="35"/>
        <v>3039.96</v>
      </c>
      <c r="Z335" s="17">
        <f t="shared" si="30"/>
        <v>3524.96</v>
      </c>
      <c r="AA335" s="246">
        <f t="shared" si="32"/>
        <v>4606</v>
      </c>
      <c r="AB335" s="17">
        <f t="shared" si="33"/>
        <v>1081.04</v>
      </c>
      <c r="AC335" s="16">
        <f t="shared" si="34"/>
        <v>658</v>
      </c>
    </row>
    <row r="336" spans="23:29">
      <c r="W336" s="16">
        <v>660</v>
      </c>
      <c r="X336" s="246">
        <f t="shared" si="31"/>
        <v>2310</v>
      </c>
      <c r="Y336" s="246">
        <f t="shared" si="35"/>
        <v>3049.2000000000003</v>
      </c>
      <c r="Z336" s="17">
        <f t="shared" si="30"/>
        <v>3534.2000000000003</v>
      </c>
      <c r="AA336" s="246">
        <f t="shared" si="32"/>
        <v>4620</v>
      </c>
      <c r="AB336" s="17">
        <f t="shared" si="33"/>
        <v>1085.7999999999997</v>
      </c>
      <c r="AC336" s="16">
        <f t="shared" si="34"/>
        <v>660</v>
      </c>
    </row>
    <row r="337" spans="23:29">
      <c r="W337" s="16">
        <v>662</v>
      </c>
      <c r="X337" s="246">
        <f t="shared" si="31"/>
        <v>2317</v>
      </c>
      <c r="Y337" s="246">
        <f t="shared" si="35"/>
        <v>3058.44</v>
      </c>
      <c r="Z337" s="17">
        <f t="shared" si="30"/>
        <v>3543.44</v>
      </c>
      <c r="AA337" s="246">
        <f t="shared" si="32"/>
        <v>4634</v>
      </c>
      <c r="AB337" s="17">
        <f t="shared" si="33"/>
        <v>1090.56</v>
      </c>
      <c r="AC337" s="16">
        <f t="shared" si="34"/>
        <v>662</v>
      </c>
    </row>
    <row r="338" spans="23:29">
      <c r="W338" s="16">
        <v>664</v>
      </c>
      <c r="X338" s="246">
        <f t="shared" si="31"/>
        <v>2324</v>
      </c>
      <c r="Y338" s="246">
        <f t="shared" si="35"/>
        <v>3067.6800000000003</v>
      </c>
      <c r="Z338" s="17">
        <f t="shared" si="30"/>
        <v>3552.6800000000003</v>
      </c>
      <c r="AA338" s="246">
        <f t="shared" si="32"/>
        <v>4648</v>
      </c>
      <c r="AB338" s="17">
        <f t="shared" si="33"/>
        <v>1095.3199999999997</v>
      </c>
      <c r="AC338" s="16">
        <f t="shared" si="34"/>
        <v>664</v>
      </c>
    </row>
    <row r="339" spans="23:29">
      <c r="W339" s="16">
        <v>666</v>
      </c>
      <c r="X339" s="246">
        <f t="shared" si="31"/>
        <v>2331</v>
      </c>
      <c r="Y339" s="246">
        <f t="shared" si="35"/>
        <v>3076.92</v>
      </c>
      <c r="Z339" s="17">
        <f t="shared" si="30"/>
        <v>3561.92</v>
      </c>
      <c r="AA339" s="246">
        <f t="shared" si="32"/>
        <v>4662</v>
      </c>
      <c r="AB339" s="17">
        <f t="shared" si="33"/>
        <v>1100.08</v>
      </c>
      <c r="AC339" s="16">
        <f t="shared" si="34"/>
        <v>666</v>
      </c>
    </row>
    <row r="340" spans="23:29">
      <c r="W340" s="16">
        <v>668</v>
      </c>
      <c r="X340" s="246">
        <f t="shared" si="31"/>
        <v>2338</v>
      </c>
      <c r="Y340" s="246">
        <f t="shared" si="35"/>
        <v>3086.16</v>
      </c>
      <c r="Z340" s="17">
        <f t="shared" si="30"/>
        <v>3571.16</v>
      </c>
      <c r="AA340" s="246">
        <f t="shared" si="32"/>
        <v>4676</v>
      </c>
      <c r="AB340" s="17">
        <f t="shared" si="33"/>
        <v>1104.8400000000001</v>
      </c>
      <c r="AC340" s="16">
        <f t="shared" si="34"/>
        <v>668</v>
      </c>
    </row>
    <row r="341" spans="23:29">
      <c r="W341" s="16">
        <v>670</v>
      </c>
      <c r="X341" s="246">
        <f t="shared" si="31"/>
        <v>2345</v>
      </c>
      <c r="Y341" s="246">
        <f t="shared" si="35"/>
        <v>3095.4</v>
      </c>
      <c r="Z341" s="17">
        <f t="shared" si="30"/>
        <v>3580.4</v>
      </c>
      <c r="AA341" s="246">
        <f t="shared" si="32"/>
        <v>4690</v>
      </c>
      <c r="AB341" s="17">
        <f t="shared" si="33"/>
        <v>1109.5999999999999</v>
      </c>
      <c r="AC341" s="16">
        <f t="shared" si="34"/>
        <v>670</v>
      </c>
    </row>
    <row r="342" spans="23:29">
      <c r="W342" s="16">
        <v>672</v>
      </c>
      <c r="X342" s="246">
        <f t="shared" si="31"/>
        <v>2352</v>
      </c>
      <c r="Y342" s="246">
        <f t="shared" si="35"/>
        <v>3104.64</v>
      </c>
      <c r="Z342" s="17">
        <f t="shared" si="30"/>
        <v>3589.64</v>
      </c>
      <c r="AA342" s="246">
        <f t="shared" si="32"/>
        <v>4704</v>
      </c>
      <c r="AB342" s="17">
        <f t="shared" si="33"/>
        <v>1114.3600000000001</v>
      </c>
      <c r="AC342" s="16">
        <f t="shared" si="34"/>
        <v>672</v>
      </c>
    </row>
    <row r="343" spans="23:29">
      <c r="W343" s="16">
        <v>674</v>
      </c>
      <c r="X343" s="246">
        <f t="shared" si="31"/>
        <v>2359</v>
      </c>
      <c r="Y343" s="246">
        <f t="shared" si="35"/>
        <v>3113.88</v>
      </c>
      <c r="Z343" s="17">
        <f t="shared" si="30"/>
        <v>3598.88</v>
      </c>
      <c r="AA343" s="246">
        <f t="shared" si="32"/>
        <v>4718</v>
      </c>
      <c r="AB343" s="17">
        <f t="shared" si="33"/>
        <v>1119.1199999999999</v>
      </c>
      <c r="AC343" s="16">
        <f t="shared" si="34"/>
        <v>674</v>
      </c>
    </row>
    <row r="344" spans="23:29">
      <c r="W344" s="16">
        <v>676</v>
      </c>
      <c r="X344" s="246">
        <f t="shared" si="31"/>
        <v>2366</v>
      </c>
      <c r="Y344" s="246">
        <f t="shared" si="35"/>
        <v>3123.12</v>
      </c>
      <c r="Z344" s="17">
        <f t="shared" si="30"/>
        <v>3608.12</v>
      </c>
      <c r="AA344" s="246">
        <f t="shared" si="32"/>
        <v>4732</v>
      </c>
      <c r="AB344" s="17">
        <f t="shared" si="33"/>
        <v>1123.8800000000001</v>
      </c>
      <c r="AC344" s="16">
        <f t="shared" si="34"/>
        <v>676</v>
      </c>
    </row>
    <row r="345" spans="23:29">
      <c r="W345" s="16">
        <v>678</v>
      </c>
      <c r="X345" s="246">
        <f t="shared" si="31"/>
        <v>2373</v>
      </c>
      <c r="Y345" s="246">
        <f t="shared" si="35"/>
        <v>3132.36</v>
      </c>
      <c r="Z345" s="17">
        <f>$G$19+Y345</f>
        <v>3617.36</v>
      </c>
      <c r="AA345" s="246">
        <f t="shared" si="32"/>
        <v>4746</v>
      </c>
      <c r="AB345" s="17">
        <f t="shared" si="33"/>
        <v>1128.6399999999999</v>
      </c>
      <c r="AC345" s="16">
        <f t="shared" si="34"/>
        <v>678</v>
      </c>
    </row>
    <row r="346" spans="23:29">
      <c r="W346" s="16">
        <v>680</v>
      </c>
      <c r="X346" s="246">
        <f t="shared" si="31"/>
        <v>2380</v>
      </c>
      <c r="Y346" s="246">
        <f t="shared" si="35"/>
        <v>3141.6</v>
      </c>
      <c r="Z346" s="17">
        <f>$G$19+Y346</f>
        <v>3626.6</v>
      </c>
      <c r="AA346" s="246">
        <f t="shared" si="32"/>
        <v>4760</v>
      </c>
      <c r="AB346" s="17">
        <f t="shared" si="33"/>
        <v>1133.4000000000001</v>
      </c>
      <c r="AC346" s="16">
        <f t="shared" si="34"/>
        <v>680</v>
      </c>
    </row>
    <row r="347" spans="23:29">
      <c r="W347" s="16">
        <v>682</v>
      </c>
      <c r="X347" s="246">
        <f t="shared" si="31"/>
        <v>2387</v>
      </c>
      <c r="Y347" s="246">
        <f t="shared" si="35"/>
        <v>3150.84</v>
      </c>
      <c r="Z347" s="17">
        <f t="shared" ref="Z347:Z356" si="36">$G$19+Y347</f>
        <v>3635.84</v>
      </c>
      <c r="AA347" s="246">
        <f t="shared" si="32"/>
        <v>4774</v>
      </c>
      <c r="AB347" s="17">
        <f t="shared" si="33"/>
        <v>1138.1599999999999</v>
      </c>
      <c r="AC347" s="16">
        <f t="shared" si="34"/>
        <v>682</v>
      </c>
    </row>
    <row r="348" spans="23:29">
      <c r="W348" s="16">
        <v>684</v>
      </c>
      <c r="X348" s="246">
        <f t="shared" si="31"/>
        <v>2394</v>
      </c>
      <c r="Y348" s="246">
        <f t="shared" si="35"/>
        <v>3160.08</v>
      </c>
      <c r="Z348" s="17">
        <f t="shared" si="36"/>
        <v>3645.08</v>
      </c>
      <c r="AA348" s="246">
        <f t="shared" si="32"/>
        <v>4788</v>
      </c>
      <c r="AB348" s="17">
        <f t="shared" si="33"/>
        <v>1142.92</v>
      </c>
      <c r="AC348" s="16">
        <f t="shared" si="34"/>
        <v>684</v>
      </c>
    </row>
    <row r="349" spans="23:29">
      <c r="W349" s="16">
        <v>686</v>
      </c>
      <c r="X349" s="246">
        <f t="shared" si="31"/>
        <v>2401</v>
      </c>
      <c r="Y349" s="246">
        <f t="shared" si="35"/>
        <v>3169.32</v>
      </c>
      <c r="Z349" s="17">
        <f t="shared" si="36"/>
        <v>3654.32</v>
      </c>
      <c r="AA349" s="246">
        <f t="shared" si="32"/>
        <v>4802</v>
      </c>
      <c r="AB349" s="17">
        <f t="shared" si="33"/>
        <v>1147.6799999999998</v>
      </c>
      <c r="AC349" s="16">
        <f t="shared" si="34"/>
        <v>686</v>
      </c>
    </row>
    <row r="350" spans="23:29">
      <c r="W350" s="16">
        <v>688</v>
      </c>
      <c r="X350" s="246">
        <f t="shared" si="31"/>
        <v>2408</v>
      </c>
      <c r="Y350" s="246">
        <f t="shared" si="35"/>
        <v>3178.56</v>
      </c>
      <c r="Z350" s="17">
        <f t="shared" si="36"/>
        <v>3663.56</v>
      </c>
      <c r="AA350" s="246">
        <f t="shared" si="32"/>
        <v>4816</v>
      </c>
      <c r="AB350" s="17">
        <f t="shared" si="33"/>
        <v>1152.44</v>
      </c>
      <c r="AC350" s="16">
        <f t="shared" si="34"/>
        <v>688</v>
      </c>
    </row>
    <row r="351" spans="23:29">
      <c r="W351" s="16">
        <v>690</v>
      </c>
      <c r="X351" s="246">
        <f t="shared" si="31"/>
        <v>2415</v>
      </c>
      <c r="Y351" s="246">
        <f t="shared" si="35"/>
        <v>3187.8</v>
      </c>
      <c r="Z351" s="17">
        <f t="shared" si="36"/>
        <v>3672.8</v>
      </c>
      <c r="AA351" s="246">
        <f t="shared" si="32"/>
        <v>4830</v>
      </c>
      <c r="AB351" s="17">
        <f t="shared" si="33"/>
        <v>1157.1999999999998</v>
      </c>
      <c r="AC351" s="16">
        <f t="shared" si="34"/>
        <v>690</v>
      </c>
    </row>
    <row r="352" spans="23:29">
      <c r="W352" s="16">
        <v>692</v>
      </c>
      <c r="X352" s="246">
        <f t="shared" si="31"/>
        <v>2422</v>
      </c>
      <c r="Y352" s="246">
        <f t="shared" si="35"/>
        <v>3197.04</v>
      </c>
      <c r="Z352" s="17">
        <f t="shared" si="36"/>
        <v>3682.04</v>
      </c>
      <c r="AA352" s="246">
        <f t="shared" si="32"/>
        <v>4844</v>
      </c>
      <c r="AB352" s="17">
        <f t="shared" si="33"/>
        <v>1161.96</v>
      </c>
      <c r="AC352" s="16">
        <f t="shared" si="34"/>
        <v>692</v>
      </c>
    </row>
    <row r="353" spans="23:29">
      <c r="W353" s="16">
        <v>694</v>
      </c>
      <c r="X353" s="246">
        <f t="shared" si="31"/>
        <v>2429</v>
      </c>
      <c r="Y353" s="246">
        <f t="shared" si="35"/>
        <v>3206.28</v>
      </c>
      <c r="Z353" s="17">
        <f t="shared" si="36"/>
        <v>3691.28</v>
      </c>
      <c r="AA353" s="246">
        <f t="shared" si="32"/>
        <v>4858</v>
      </c>
      <c r="AB353" s="17">
        <f t="shared" si="33"/>
        <v>1166.7199999999998</v>
      </c>
      <c r="AC353" s="16">
        <f t="shared" si="34"/>
        <v>694</v>
      </c>
    </row>
    <row r="354" spans="23:29">
      <c r="W354" s="16">
        <v>696</v>
      </c>
      <c r="X354" s="246">
        <f t="shared" si="31"/>
        <v>2436</v>
      </c>
      <c r="Y354" s="246">
        <f t="shared" si="35"/>
        <v>3215.52</v>
      </c>
      <c r="Z354" s="17">
        <f t="shared" si="36"/>
        <v>3700.52</v>
      </c>
      <c r="AA354" s="246">
        <f t="shared" si="32"/>
        <v>4872</v>
      </c>
      <c r="AB354" s="17">
        <f t="shared" si="33"/>
        <v>1171.48</v>
      </c>
      <c r="AC354" s="16">
        <f t="shared" si="34"/>
        <v>696</v>
      </c>
    </row>
    <row r="355" spans="23:29">
      <c r="W355" s="16">
        <v>698</v>
      </c>
      <c r="X355" s="246">
        <f t="shared" si="31"/>
        <v>2443</v>
      </c>
      <c r="Y355" s="246">
        <f t="shared" si="35"/>
        <v>3224.76</v>
      </c>
      <c r="Z355" s="17">
        <f t="shared" si="36"/>
        <v>3709.76</v>
      </c>
      <c r="AA355" s="246">
        <f t="shared" si="32"/>
        <v>4886</v>
      </c>
      <c r="AB355" s="17">
        <f t="shared" si="33"/>
        <v>1176.2399999999998</v>
      </c>
      <c r="AC355" s="16">
        <f t="shared" si="34"/>
        <v>698</v>
      </c>
    </row>
    <row r="356" spans="23:29">
      <c r="W356" s="16">
        <v>700</v>
      </c>
      <c r="X356" s="246">
        <f t="shared" si="31"/>
        <v>2450</v>
      </c>
      <c r="Y356" s="246">
        <f t="shared" si="35"/>
        <v>3234</v>
      </c>
      <c r="Z356" s="17">
        <f t="shared" si="36"/>
        <v>3719</v>
      </c>
      <c r="AA356" s="246">
        <f t="shared" si="32"/>
        <v>4900</v>
      </c>
      <c r="AB356" s="17">
        <f t="shared" si="33"/>
        <v>1181</v>
      </c>
      <c r="AC356" s="16">
        <f t="shared" si="34"/>
        <v>700</v>
      </c>
    </row>
    <row r="357" spans="23:29">
      <c r="W357" s="16">
        <v>702</v>
      </c>
      <c r="X357" s="246">
        <f t="shared" si="31"/>
        <v>2457</v>
      </c>
      <c r="Y357" s="246">
        <f t="shared" si="35"/>
        <v>3243.2400000000002</v>
      </c>
      <c r="Z357" s="17">
        <f>$G$19+Y357</f>
        <v>3728.2400000000002</v>
      </c>
      <c r="AA357" s="246">
        <f t="shared" si="32"/>
        <v>4914</v>
      </c>
      <c r="AB357" s="17">
        <f t="shared" si="33"/>
        <v>1185.7599999999998</v>
      </c>
      <c r="AC357" s="16">
        <f t="shared" si="34"/>
        <v>702</v>
      </c>
    </row>
    <row r="358" spans="23:29">
      <c r="W358" s="16">
        <v>704</v>
      </c>
      <c r="X358" s="246">
        <f t="shared" si="31"/>
        <v>2464</v>
      </c>
      <c r="Y358" s="246">
        <f t="shared" si="35"/>
        <v>3252.48</v>
      </c>
      <c r="Z358" s="17">
        <f>$G$19+Y358</f>
        <v>3737.48</v>
      </c>
      <c r="AA358" s="246">
        <f t="shared" si="32"/>
        <v>4928</v>
      </c>
      <c r="AB358" s="17">
        <f t="shared" si="33"/>
        <v>1190.52</v>
      </c>
      <c r="AC358" s="16">
        <f t="shared" si="34"/>
        <v>704</v>
      </c>
    </row>
    <row r="359" spans="23:29">
      <c r="W359" s="16">
        <v>706</v>
      </c>
      <c r="X359" s="246">
        <f t="shared" si="31"/>
        <v>2471</v>
      </c>
      <c r="Y359" s="246">
        <f t="shared" si="35"/>
        <v>3261.7200000000003</v>
      </c>
      <c r="Z359" s="17">
        <f t="shared" ref="Z359:Z394" si="37">$G$19+Y359</f>
        <v>3746.7200000000003</v>
      </c>
      <c r="AA359" s="246">
        <f t="shared" si="32"/>
        <v>4942</v>
      </c>
      <c r="AB359" s="17">
        <f t="shared" si="33"/>
        <v>1195.2799999999997</v>
      </c>
      <c r="AC359" s="16">
        <f t="shared" si="34"/>
        <v>706</v>
      </c>
    </row>
    <row r="360" spans="23:29">
      <c r="W360" s="16">
        <v>708</v>
      </c>
      <c r="X360" s="246">
        <f t="shared" si="31"/>
        <v>2478</v>
      </c>
      <c r="Y360" s="246">
        <f t="shared" si="35"/>
        <v>3270.96</v>
      </c>
      <c r="Z360" s="17">
        <f t="shared" si="37"/>
        <v>3755.96</v>
      </c>
      <c r="AA360" s="246">
        <f t="shared" si="32"/>
        <v>4956</v>
      </c>
      <c r="AB360" s="17">
        <f t="shared" si="33"/>
        <v>1200.04</v>
      </c>
      <c r="AC360" s="16">
        <f t="shared" si="34"/>
        <v>708</v>
      </c>
    </row>
    <row r="361" spans="23:29">
      <c r="W361" s="16">
        <v>710</v>
      </c>
      <c r="X361" s="246">
        <f t="shared" si="31"/>
        <v>2485</v>
      </c>
      <c r="Y361" s="246">
        <f t="shared" si="35"/>
        <v>3280.2000000000003</v>
      </c>
      <c r="Z361" s="17">
        <f t="shared" si="37"/>
        <v>3765.2000000000003</v>
      </c>
      <c r="AA361" s="246">
        <f t="shared" si="32"/>
        <v>4970</v>
      </c>
      <c r="AB361" s="17">
        <f t="shared" si="33"/>
        <v>1204.7999999999997</v>
      </c>
      <c r="AC361" s="16">
        <f t="shared" si="34"/>
        <v>710</v>
      </c>
    </row>
    <row r="362" spans="23:29">
      <c r="W362" s="16">
        <v>712</v>
      </c>
      <c r="X362" s="246">
        <f t="shared" si="31"/>
        <v>2492</v>
      </c>
      <c r="Y362" s="246">
        <f t="shared" si="35"/>
        <v>3289.44</v>
      </c>
      <c r="Z362" s="17">
        <f t="shared" si="37"/>
        <v>3774.44</v>
      </c>
      <c r="AA362" s="246">
        <f t="shared" si="32"/>
        <v>4984</v>
      </c>
      <c r="AB362" s="17">
        <f t="shared" si="33"/>
        <v>1209.56</v>
      </c>
      <c r="AC362" s="16">
        <f t="shared" si="34"/>
        <v>712</v>
      </c>
    </row>
    <row r="363" spans="23:29">
      <c r="W363" s="16">
        <v>714</v>
      </c>
      <c r="X363" s="246">
        <f t="shared" si="31"/>
        <v>2499</v>
      </c>
      <c r="Y363" s="246">
        <f t="shared" si="35"/>
        <v>3298.6800000000003</v>
      </c>
      <c r="Z363" s="17">
        <f t="shared" si="37"/>
        <v>3783.6800000000003</v>
      </c>
      <c r="AA363" s="246">
        <f t="shared" si="32"/>
        <v>4998</v>
      </c>
      <c r="AB363" s="17">
        <f t="shared" si="33"/>
        <v>1214.3199999999997</v>
      </c>
      <c r="AC363" s="16">
        <f t="shared" si="34"/>
        <v>714</v>
      </c>
    </row>
    <row r="364" spans="23:29">
      <c r="W364" s="16">
        <v>716</v>
      </c>
      <c r="X364" s="246">
        <f t="shared" si="31"/>
        <v>2506</v>
      </c>
      <c r="Y364" s="246">
        <f t="shared" si="35"/>
        <v>3307.92</v>
      </c>
      <c r="Z364" s="17">
        <f t="shared" si="37"/>
        <v>3792.92</v>
      </c>
      <c r="AA364" s="246">
        <f t="shared" si="32"/>
        <v>5012</v>
      </c>
      <c r="AB364" s="17">
        <f t="shared" si="33"/>
        <v>1219.08</v>
      </c>
      <c r="AC364" s="16">
        <f t="shared" si="34"/>
        <v>716</v>
      </c>
    </row>
    <row r="365" spans="23:29">
      <c r="W365" s="16">
        <v>718</v>
      </c>
      <c r="X365" s="246">
        <f t="shared" si="31"/>
        <v>2513</v>
      </c>
      <c r="Y365" s="246">
        <f t="shared" si="35"/>
        <v>3317.16</v>
      </c>
      <c r="Z365" s="17">
        <f t="shared" si="37"/>
        <v>3802.16</v>
      </c>
      <c r="AA365" s="246">
        <f t="shared" si="32"/>
        <v>5026</v>
      </c>
      <c r="AB365" s="17">
        <f t="shared" si="33"/>
        <v>1223.8400000000001</v>
      </c>
      <c r="AC365" s="16">
        <f t="shared" si="34"/>
        <v>718</v>
      </c>
    </row>
    <row r="366" spans="23:29">
      <c r="W366" s="16">
        <v>720</v>
      </c>
      <c r="X366" s="246">
        <f t="shared" si="31"/>
        <v>2520</v>
      </c>
      <c r="Y366" s="246">
        <f t="shared" si="35"/>
        <v>3326.4</v>
      </c>
      <c r="Z366" s="17">
        <f t="shared" si="37"/>
        <v>3811.4</v>
      </c>
      <c r="AA366" s="246">
        <f t="shared" si="32"/>
        <v>5040</v>
      </c>
      <c r="AB366" s="17">
        <f t="shared" si="33"/>
        <v>1228.5999999999999</v>
      </c>
      <c r="AC366" s="16">
        <f t="shared" si="34"/>
        <v>720</v>
      </c>
    </row>
    <row r="367" spans="23:29">
      <c r="W367" s="16">
        <v>722</v>
      </c>
      <c r="X367" s="246">
        <f t="shared" si="31"/>
        <v>2527</v>
      </c>
      <c r="Y367" s="246">
        <f t="shared" si="35"/>
        <v>3335.64</v>
      </c>
      <c r="Z367" s="17">
        <f t="shared" si="37"/>
        <v>3820.64</v>
      </c>
      <c r="AA367" s="246">
        <f t="shared" si="32"/>
        <v>5054</v>
      </c>
      <c r="AB367" s="17">
        <f t="shared" si="33"/>
        <v>1233.3600000000001</v>
      </c>
      <c r="AC367" s="16">
        <f t="shared" si="34"/>
        <v>722</v>
      </c>
    </row>
    <row r="368" spans="23:29">
      <c r="W368" s="16">
        <v>724</v>
      </c>
      <c r="X368" s="246">
        <f t="shared" si="31"/>
        <v>2534</v>
      </c>
      <c r="Y368" s="246">
        <f t="shared" si="35"/>
        <v>3344.88</v>
      </c>
      <c r="Z368" s="17">
        <f t="shared" si="37"/>
        <v>3829.88</v>
      </c>
      <c r="AA368" s="246">
        <f t="shared" si="32"/>
        <v>5068</v>
      </c>
      <c r="AB368" s="17">
        <f t="shared" si="33"/>
        <v>1238.1199999999999</v>
      </c>
      <c r="AC368" s="16">
        <f t="shared" si="34"/>
        <v>724</v>
      </c>
    </row>
    <row r="369" spans="23:29">
      <c r="W369" s="16">
        <v>726</v>
      </c>
      <c r="X369" s="246">
        <f t="shared" si="31"/>
        <v>2541</v>
      </c>
      <c r="Y369" s="246">
        <f t="shared" si="35"/>
        <v>3354.12</v>
      </c>
      <c r="Z369" s="17">
        <f t="shared" si="37"/>
        <v>3839.12</v>
      </c>
      <c r="AA369" s="246">
        <f t="shared" si="32"/>
        <v>5082</v>
      </c>
      <c r="AB369" s="17">
        <f t="shared" si="33"/>
        <v>1242.8800000000001</v>
      </c>
      <c r="AC369" s="16">
        <f t="shared" si="34"/>
        <v>726</v>
      </c>
    </row>
    <row r="370" spans="23:29">
      <c r="W370" s="16">
        <v>728</v>
      </c>
      <c r="X370" s="246">
        <f t="shared" si="31"/>
        <v>2548</v>
      </c>
      <c r="Y370" s="246">
        <f t="shared" si="35"/>
        <v>3363.36</v>
      </c>
      <c r="Z370" s="17">
        <f t="shared" si="37"/>
        <v>3848.36</v>
      </c>
      <c r="AA370" s="246">
        <f t="shared" si="32"/>
        <v>5096</v>
      </c>
      <c r="AB370" s="17">
        <f t="shared" si="33"/>
        <v>1247.6399999999999</v>
      </c>
      <c r="AC370" s="16">
        <f t="shared" si="34"/>
        <v>728</v>
      </c>
    </row>
    <row r="371" spans="23:29">
      <c r="W371" s="16">
        <v>730</v>
      </c>
      <c r="X371" s="246">
        <f t="shared" si="31"/>
        <v>2555</v>
      </c>
      <c r="Y371" s="246">
        <f t="shared" si="35"/>
        <v>3372.6</v>
      </c>
      <c r="Z371" s="17">
        <f t="shared" si="37"/>
        <v>3857.6</v>
      </c>
      <c r="AA371" s="246">
        <f t="shared" si="32"/>
        <v>5110</v>
      </c>
      <c r="AB371" s="17">
        <f t="shared" si="33"/>
        <v>1252.4000000000001</v>
      </c>
      <c r="AC371" s="16">
        <f t="shared" si="34"/>
        <v>730</v>
      </c>
    </row>
    <row r="372" spans="23:29">
      <c r="W372" s="16">
        <v>732</v>
      </c>
      <c r="X372" s="246">
        <f t="shared" si="31"/>
        <v>2562</v>
      </c>
      <c r="Y372" s="246">
        <f t="shared" si="35"/>
        <v>3381.84</v>
      </c>
      <c r="Z372" s="17">
        <f t="shared" si="37"/>
        <v>3866.84</v>
      </c>
      <c r="AA372" s="246">
        <f t="shared" si="32"/>
        <v>5124</v>
      </c>
      <c r="AB372" s="17">
        <f t="shared" si="33"/>
        <v>1257.1599999999999</v>
      </c>
      <c r="AC372" s="16">
        <f t="shared" si="34"/>
        <v>732</v>
      </c>
    </row>
    <row r="373" spans="23:29">
      <c r="W373" s="16">
        <v>734</v>
      </c>
      <c r="X373" s="246">
        <f t="shared" si="31"/>
        <v>2569</v>
      </c>
      <c r="Y373" s="246">
        <f t="shared" si="35"/>
        <v>3391.08</v>
      </c>
      <c r="Z373" s="17">
        <f t="shared" si="37"/>
        <v>3876.08</v>
      </c>
      <c r="AA373" s="246">
        <f t="shared" si="32"/>
        <v>5138</v>
      </c>
      <c r="AB373" s="17">
        <f t="shared" si="33"/>
        <v>1261.92</v>
      </c>
      <c r="AC373" s="16">
        <f t="shared" si="34"/>
        <v>734</v>
      </c>
    </row>
    <row r="374" spans="23:29">
      <c r="W374" s="16">
        <v>736</v>
      </c>
      <c r="X374" s="246">
        <f t="shared" si="31"/>
        <v>2576</v>
      </c>
      <c r="Y374" s="246">
        <f t="shared" si="35"/>
        <v>3400.32</v>
      </c>
      <c r="Z374" s="17">
        <f t="shared" si="37"/>
        <v>3885.32</v>
      </c>
      <c r="AA374" s="246">
        <f t="shared" si="32"/>
        <v>5152</v>
      </c>
      <c r="AB374" s="17">
        <f t="shared" si="33"/>
        <v>1266.6799999999998</v>
      </c>
      <c r="AC374" s="16">
        <f t="shared" si="34"/>
        <v>736</v>
      </c>
    </row>
    <row r="375" spans="23:29">
      <c r="W375" s="16">
        <v>738</v>
      </c>
      <c r="X375" s="246">
        <f t="shared" si="31"/>
        <v>2583</v>
      </c>
      <c r="Y375" s="246">
        <f t="shared" si="35"/>
        <v>3409.56</v>
      </c>
      <c r="Z375" s="17">
        <f t="shared" si="37"/>
        <v>3894.56</v>
      </c>
      <c r="AA375" s="246">
        <f t="shared" si="32"/>
        <v>5166</v>
      </c>
      <c r="AB375" s="17">
        <f t="shared" si="33"/>
        <v>1271.44</v>
      </c>
      <c r="AC375" s="16">
        <f t="shared" si="34"/>
        <v>738</v>
      </c>
    </row>
    <row r="376" spans="23:29">
      <c r="W376" s="16">
        <v>740</v>
      </c>
      <c r="X376" s="246">
        <f t="shared" si="31"/>
        <v>2590</v>
      </c>
      <c r="Y376" s="246">
        <f t="shared" si="35"/>
        <v>3418.8</v>
      </c>
      <c r="Z376" s="17">
        <f t="shared" si="37"/>
        <v>3903.8</v>
      </c>
      <c r="AA376" s="246">
        <f t="shared" si="32"/>
        <v>5180</v>
      </c>
      <c r="AB376" s="17">
        <f t="shared" si="33"/>
        <v>1276.1999999999998</v>
      </c>
      <c r="AC376" s="16">
        <f t="shared" si="34"/>
        <v>740</v>
      </c>
    </row>
    <row r="377" spans="23:29">
      <c r="W377" s="16">
        <v>742</v>
      </c>
      <c r="X377" s="246">
        <f t="shared" si="31"/>
        <v>2597</v>
      </c>
      <c r="Y377" s="246">
        <f t="shared" si="35"/>
        <v>3428.04</v>
      </c>
      <c r="Z377" s="17">
        <f t="shared" si="37"/>
        <v>3913.04</v>
      </c>
      <c r="AA377" s="246">
        <f t="shared" si="32"/>
        <v>5194</v>
      </c>
      <c r="AB377" s="17">
        <f t="shared" si="33"/>
        <v>1280.96</v>
      </c>
      <c r="AC377" s="16">
        <f t="shared" si="34"/>
        <v>742</v>
      </c>
    </row>
    <row r="378" spans="23:29">
      <c r="W378" s="16">
        <v>744</v>
      </c>
      <c r="X378" s="246">
        <f t="shared" si="31"/>
        <v>2604</v>
      </c>
      <c r="Y378" s="246">
        <f t="shared" si="35"/>
        <v>3437.28</v>
      </c>
      <c r="Z378" s="17">
        <f t="shared" si="37"/>
        <v>3922.28</v>
      </c>
      <c r="AA378" s="246">
        <f t="shared" si="32"/>
        <v>5208</v>
      </c>
      <c r="AB378" s="17">
        <f t="shared" si="33"/>
        <v>1285.7199999999998</v>
      </c>
      <c r="AC378" s="16">
        <f t="shared" si="34"/>
        <v>744</v>
      </c>
    </row>
    <row r="379" spans="23:29">
      <c r="W379" s="16">
        <v>746</v>
      </c>
      <c r="X379" s="246">
        <f t="shared" si="31"/>
        <v>2611</v>
      </c>
      <c r="Y379" s="246">
        <f t="shared" si="35"/>
        <v>3446.52</v>
      </c>
      <c r="Z379" s="17">
        <f t="shared" si="37"/>
        <v>3931.52</v>
      </c>
      <c r="AA379" s="246">
        <f t="shared" si="32"/>
        <v>5222</v>
      </c>
      <c r="AB379" s="17">
        <f t="shared" si="33"/>
        <v>1290.48</v>
      </c>
      <c r="AC379" s="16">
        <f t="shared" si="34"/>
        <v>746</v>
      </c>
    </row>
    <row r="380" spans="23:29">
      <c r="W380" s="16">
        <v>748</v>
      </c>
      <c r="X380" s="246">
        <f t="shared" si="31"/>
        <v>2618</v>
      </c>
      <c r="Y380" s="246">
        <f t="shared" si="35"/>
        <v>3455.76</v>
      </c>
      <c r="Z380" s="17">
        <f t="shared" si="37"/>
        <v>3940.76</v>
      </c>
      <c r="AA380" s="246">
        <f t="shared" si="32"/>
        <v>5236</v>
      </c>
      <c r="AB380" s="17">
        <f t="shared" si="33"/>
        <v>1295.2399999999998</v>
      </c>
      <c r="AC380" s="16">
        <f t="shared" si="34"/>
        <v>748</v>
      </c>
    </row>
    <row r="381" spans="23:29">
      <c r="W381" s="16">
        <v>750</v>
      </c>
      <c r="X381" s="246">
        <f t="shared" si="31"/>
        <v>2625</v>
      </c>
      <c r="Y381" s="246">
        <f t="shared" si="35"/>
        <v>3465</v>
      </c>
      <c r="Z381" s="17">
        <f t="shared" si="37"/>
        <v>3950</v>
      </c>
      <c r="AA381" s="246">
        <f t="shared" si="32"/>
        <v>5250</v>
      </c>
      <c r="AB381" s="17">
        <f t="shared" si="33"/>
        <v>1300</v>
      </c>
      <c r="AC381" s="16">
        <f t="shared" si="34"/>
        <v>750</v>
      </c>
    </row>
    <row r="382" spans="23:29">
      <c r="W382" s="16">
        <v>752</v>
      </c>
      <c r="X382" s="246">
        <f t="shared" si="31"/>
        <v>2632</v>
      </c>
      <c r="Y382" s="246">
        <f t="shared" si="35"/>
        <v>3474.2400000000002</v>
      </c>
      <c r="Z382" s="17">
        <f t="shared" si="37"/>
        <v>3959.2400000000002</v>
      </c>
      <c r="AA382" s="246">
        <f t="shared" si="32"/>
        <v>5264</v>
      </c>
      <c r="AB382" s="17">
        <f t="shared" si="33"/>
        <v>1304.7599999999998</v>
      </c>
      <c r="AC382" s="16">
        <f t="shared" si="34"/>
        <v>752</v>
      </c>
    </row>
    <row r="383" spans="23:29">
      <c r="W383" s="16">
        <v>754</v>
      </c>
      <c r="X383" s="246">
        <f t="shared" si="31"/>
        <v>2639</v>
      </c>
      <c r="Y383" s="246">
        <f t="shared" si="35"/>
        <v>3483.48</v>
      </c>
      <c r="Z383" s="17">
        <f t="shared" si="37"/>
        <v>3968.48</v>
      </c>
      <c r="AA383" s="246">
        <f t="shared" si="32"/>
        <v>5278</v>
      </c>
      <c r="AB383" s="17">
        <f t="shared" si="33"/>
        <v>1309.52</v>
      </c>
      <c r="AC383" s="16">
        <f t="shared" si="34"/>
        <v>754</v>
      </c>
    </row>
    <row r="384" spans="23:29">
      <c r="W384" s="16">
        <v>756</v>
      </c>
      <c r="X384" s="246">
        <f t="shared" si="31"/>
        <v>2646</v>
      </c>
      <c r="Y384" s="246">
        <f t="shared" si="35"/>
        <v>3492.7200000000003</v>
      </c>
      <c r="Z384" s="17">
        <f t="shared" si="37"/>
        <v>3977.7200000000003</v>
      </c>
      <c r="AA384" s="246">
        <f t="shared" si="32"/>
        <v>5292</v>
      </c>
      <c r="AB384" s="17">
        <f t="shared" si="33"/>
        <v>1314.2799999999997</v>
      </c>
      <c r="AC384" s="16">
        <f t="shared" si="34"/>
        <v>756</v>
      </c>
    </row>
    <row r="385" spans="23:29">
      <c r="W385" s="16">
        <v>758</v>
      </c>
      <c r="X385" s="246">
        <f t="shared" si="31"/>
        <v>2653</v>
      </c>
      <c r="Y385" s="246">
        <f t="shared" si="35"/>
        <v>3501.96</v>
      </c>
      <c r="Z385" s="17">
        <f t="shared" si="37"/>
        <v>3986.96</v>
      </c>
      <c r="AA385" s="246">
        <f t="shared" si="32"/>
        <v>5306</v>
      </c>
      <c r="AB385" s="17">
        <f t="shared" si="33"/>
        <v>1319.04</v>
      </c>
      <c r="AC385" s="16">
        <f t="shared" si="34"/>
        <v>758</v>
      </c>
    </row>
    <row r="386" spans="23:29">
      <c r="W386" s="16">
        <v>760</v>
      </c>
      <c r="X386" s="246">
        <f t="shared" si="31"/>
        <v>2660</v>
      </c>
      <c r="Y386" s="246">
        <f t="shared" si="35"/>
        <v>3511.2000000000003</v>
      </c>
      <c r="Z386" s="17">
        <f t="shared" si="37"/>
        <v>3996.2000000000003</v>
      </c>
      <c r="AA386" s="246">
        <f t="shared" si="32"/>
        <v>5320</v>
      </c>
      <c r="AB386" s="17">
        <f t="shared" si="33"/>
        <v>1323.7999999999997</v>
      </c>
      <c r="AC386" s="16">
        <f t="shared" si="34"/>
        <v>760</v>
      </c>
    </row>
    <row r="387" spans="23:29">
      <c r="W387" s="16">
        <v>762</v>
      </c>
      <c r="X387" s="246">
        <f t="shared" si="31"/>
        <v>2667</v>
      </c>
      <c r="Y387" s="246">
        <f t="shared" si="35"/>
        <v>3520.44</v>
      </c>
      <c r="Z387" s="17">
        <f t="shared" si="37"/>
        <v>4005.44</v>
      </c>
      <c r="AA387" s="246">
        <f t="shared" si="32"/>
        <v>5334</v>
      </c>
      <c r="AB387" s="17">
        <f t="shared" si="33"/>
        <v>1328.56</v>
      </c>
      <c r="AC387" s="16">
        <f t="shared" si="34"/>
        <v>762</v>
      </c>
    </row>
    <row r="388" spans="23:29">
      <c r="W388" s="16">
        <v>764</v>
      </c>
      <c r="X388" s="246">
        <f t="shared" si="31"/>
        <v>2674</v>
      </c>
      <c r="Y388" s="246">
        <f t="shared" si="35"/>
        <v>3529.6800000000003</v>
      </c>
      <c r="Z388" s="17">
        <f t="shared" si="37"/>
        <v>4014.6800000000003</v>
      </c>
      <c r="AA388" s="246">
        <f t="shared" si="32"/>
        <v>5348</v>
      </c>
      <c r="AB388" s="17">
        <f t="shared" si="33"/>
        <v>1333.3199999999997</v>
      </c>
      <c r="AC388" s="16">
        <f t="shared" si="34"/>
        <v>764</v>
      </c>
    </row>
    <row r="389" spans="23:29">
      <c r="W389" s="16">
        <v>766</v>
      </c>
      <c r="X389" s="246">
        <f t="shared" si="31"/>
        <v>2681</v>
      </c>
      <c r="Y389" s="246">
        <f t="shared" si="35"/>
        <v>3538.92</v>
      </c>
      <c r="Z389" s="17">
        <f t="shared" si="37"/>
        <v>4023.92</v>
      </c>
      <c r="AA389" s="246">
        <f t="shared" si="32"/>
        <v>5362</v>
      </c>
      <c r="AB389" s="17">
        <f t="shared" si="33"/>
        <v>1338.08</v>
      </c>
      <c r="AC389" s="16">
        <f t="shared" si="34"/>
        <v>766</v>
      </c>
    </row>
    <row r="390" spans="23:29">
      <c r="W390" s="16">
        <v>768</v>
      </c>
      <c r="X390" s="246">
        <f t="shared" ref="X390:X453" si="38">W390*$E$31</f>
        <v>2688</v>
      </c>
      <c r="Y390" s="246">
        <f t="shared" si="35"/>
        <v>3548.16</v>
      </c>
      <c r="Z390" s="17">
        <f t="shared" si="37"/>
        <v>4033.16</v>
      </c>
      <c r="AA390" s="246">
        <f t="shared" ref="AA390:AA453" si="39">W390*$E$36</f>
        <v>5376</v>
      </c>
      <c r="AB390" s="17">
        <f t="shared" ref="AB390:AB453" si="40">AA390-Z390</f>
        <v>1342.8400000000001</v>
      </c>
      <c r="AC390" s="16">
        <f t="shared" ref="AC390:AC453" si="41">IF(AB390&gt;0,W390)</f>
        <v>768</v>
      </c>
    </row>
    <row r="391" spans="23:29">
      <c r="W391" s="16">
        <v>770</v>
      </c>
      <c r="X391" s="246">
        <f t="shared" si="38"/>
        <v>2695</v>
      </c>
      <c r="Y391" s="246">
        <f t="shared" ref="Y391:Y454" si="42">W391*SUM($E$37:$E$39)</f>
        <v>3557.4</v>
      </c>
      <c r="Z391" s="17">
        <f t="shared" si="37"/>
        <v>4042.4</v>
      </c>
      <c r="AA391" s="246">
        <f t="shared" si="39"/>
        <v>5390</v>
      </c>
      <c r="AB391" s="17">
        <f t="shared" si="40"/>
        <v>1347.6</v>
      </c>
      <c r="AC391" s="16">
        <f t="shared" si="41"/>
        <v>770</v>
      </c>
    </row>
    <row r="392" spans="23:29">
      <c r="W392" s="16">
        <v>772</v>
      </c>
      <c r="X392" s="246">
        <f t="shared" si="38"/>
        <v>2702</v>
      </c>
      <c r="Y392" s="246">
        <f t="shared" si="42"/>
        <v>3566.64</v>
      </c>
      <c r="Z392" s="17">
        <f t="shared" si="37"/>
        <v>4051.64</v>
      </c>
      <c r="AA392" s="246">
        <f t="shared" si="39"/>
        <v>5404</v>
      </c>
      <c r="AB392" s="17">
        <f t="shared" si="40"/>
        <v>1352.3600000000001</v>
      </c>
      <c r="AC392" s="16">
        <f t="shared" si="41"/>
        <v>772</v>
      </c>
    </row>
    <row r="393" spans="23:29">
      <c r="W393" s="16">
        <v>774</v>
      </c>
      <c r="X393" s="246">
        <f t="shared" si="38"/>
        <v>2709</v>
      </c>
      <c r="Y393" s="246">
        <f t="shared" si="42"/>
        <v>3575.88</v>
      </c>
      <c r="Z393" s="17">
        <f t="shared" si="37"/>
        <v>4060.88</v>
      </c>
      <c r="AA393" s="246">
        <f t="shared" si="39"/>
        <v>5418</v>
      </c>
      <c r="AB393" s="17">
        <f t="shared" si="40"/>
        <v>1357.12</v>
      </c>
      <c r="AC393" s="16">
        <f t="shared" si="41"/>
        <v>774</v>
      </c>
    </row>
    <row r="394" spans="23:29">
      <c r="W394" s="16">
        <v>776</v>
      </c>
      <c r="X394" s="246">
        <f t="shared" si="38"/>
        <v>2716</v>
      </c>
      <c r="Y394" s="246">
        <f t="shared" si="42"/>
        <v>3585.12</v>
      </c>
      <c r="Z394" s="17">
        <f t="shared" si="37"/>
        <v>4070.12</v>
      </c>
      <c r="AA394" s="246">
        <f t="shared" si="39"/>
        <v>5432</v>
      </c>
      <c r="AB394" s="17">
        <f t="shared" si="40"/>
        <v>1361.88</v>
      </c>
      <c r="AC394" s="16">
        <f t="shared" si="41"/>
        <v>776</v>
      </c>
    </row>
    <row r="395" spans="23:29">
      <c r="W395" s="16">
        <v>778</v>
      </c>
      <c r="X395" s="246">
        <f t="shared" si="38"/>
        <v>2723</v>
      </c>
      <c r="Y395" s="246">
        <f t="shared" si="42"/>
        <v>3594.36</v>
      </c>
      <c r="Z395" s="17">
        <f>$G$19+Y395</f>
        <v>4079.36</v>
      </c>
      <c r="AA395" s="246">
        <f t="shared" si="39"/>
        <v>5446</v>
      </c>
      <c r="AB395" s="17">
        <f t="shared" si="40"/>
        <v>1366.6399999999999</v>
      </c>
      <c r="AC395" s="16">
        <f t="shared" si="41"/>
        <v>778</v>
      </c>
    </row>
    <row r="396" spans="23:29">
      <c r="W396" s="16">
        <v>780</v>
      </c>
      <c r="X396" s="246">
        <f t="shared" si="38"/>
        <v>2730</v>
      </c>
      <c r="Y396" s="246">
        <f t="shared" si="42"/>
        <v>3603.6</v>
      </c>
      <c r="Z396" s="17">
        <f>$G$19+Y396</f>
        <v>4088.6</v>
      </c>
      <c r="AA396" s="246">
        <f t="shared" si="39"/>
        <v>5460</v>
      </c>
      <c r="AB396" s="17">
        <f t="shared" si="40"/>
        <v>1371.4</v>
      </c>
      <c r="AC396" s="16">
        <f t="shared" si="41"/>
        <v>780</v>
      </c>
    </row>
    <row r="397" spans="23:29">
      <c r="W397" s="16">
        <v>782</v>
      </c>
      <c r="X397" s="246">
        <f t="shared" si="38"/>
        <v>2737</v>
      </c>
      <c r="Y397" s="246">
        <f t="shared" si="42"/>
        <v>3612.84</v>
      </c>
      <c r="Z397" s="17">
        <f t="shared" ref="Z397:Z460" si="43">$G$19+Y397</f>
        <v>4097.84</v>
      </c>
      <c r="AA397" s="246">
        <f t="shared" si="39"/>
        <v>5474</v>
      </c>
      <c r="AB397" s="17">
        <f t="shared" si="40"/>
        <v>1376.1599999999999</v>
      </c>
      <c r="AC397" s="16">
        <f t="shared" si="41"/>
        <v>782</v>
      </c>
    </row>
    <row r="398" spans="23:29">
      <c r="W398" s="16">
        <v>784</v>
      </c>
      <c r="X398" s="246">
        <f t="shared" si="38"/>
        <v>2744</v>
      </c>
      <c r="Y398" s="246">
        <f t="shared" si="42"/>
        <v>3622.08</v>
      </c>
      <c r="Z398" s="17">
        <f t="shared" si="43"/>
        <v>4107.08</v>
      </c>
      <c r="AA398" s="246">
        <f t="shared" si="39"/>
        <v>5488</v>
      </c>
      <c r="AB398" s="17">
        <f t="shared" si="40"/>
        <v>1380.92</v>
      </c>
      <c r="AC398" s="16">
        <f t="shared" si="41"/>
        <v>784</v>
      </c>
    </row>
    <row r="399" spans="23:29">
      <c r="W399" s="16">
        <v>786</v>
      </c>
      <c r="X399" s="246">
        <f t="shared" si="38"/>
        <v>2751</v>
      </c>
      <c r="Y399" s="246">
        <f t="shared" si="42"/>
        <v>3631.32</v>
      </c>
      <c r="Z399" s="17">
        <f t="shared" si="43"/>
        <v>4116.32</v>
      </c>
      <c r="AA399" s="246">
        <f t="shared" si="39"/>
        <v>5502</v>
      </c>
      <c r="AB399" s="17">
        <f t="shared" si="40"/>
        <v>1385.6800000000003</v>
      </c>
      <c r="AC399" s="16">
        <f t="shared" si="41"/>
        <v>786</v>
      </c>
    </row>
    <row r="400" spans="23:29">
      <c r="W400" s="16">
        <v>788</v>
      </c>
      <c r="X400" s="246">
        <f t="shared" si="38"/>
        <v>2758</v>
      </c>
      <c r="Y400" s="246">
        <f t="shared" si="42"/>
        <v>3640.56</v>
      </c>
      <c r="Z400" s="17">
        <f t="shared" si="43"/>
        <v>4125.5599999999995</v>
      </c>
      <c r="AA400" s="246">
        <f t="shared" si="39"/>
        <v>5516</v>
      </c>
      <c r="AB400" s="17">
        <f t="shared" si="40"/>
        <v>1390.4400000000005</v>
      </c>
      <c r="AC400" s="16">
        <f t="shared" si="41"/>
        <v>788</v>
      </c>
    </row>
    <row r="401" spans="23:29">
      <c r="W401" s="16">
        <v>790</v>
      </c>
      <c r="X401" s="246">
        <f t="shared" si="38"/>
        <v>2765</v>
      </c>
      <c r="Y401" s="246">
        <f t="shared" si="42"/>
        <v>3649.8</v>
      </c>
      <c r="Z401" s="17">
        <f t="shared" si="43"/>
        <v>4134.8</v>
      </c>
      <c r="AA401" s="246">
        <f t="shared" si="39"/>
        <v>5530</v>
      </c>
      <c r="AB401" s="17">
        <f t="shared" si="40"/>
        <v>1395.1999999999998</v>
      </c>
      <c r="AC401" s="16">
        <f t="shared" si="41"/>
        <v>790</v>
      </c>
    </row>
    <row r="402" spans="23:29">
      <c r="W402" s="16">
        <v>792</v>
      </c>
      <c r="X402" s="246">
        <f t="shared" si="38"/>
        <v>2772</v>
      </c>
      <c r="Y402" s="246">
        <f t="shared" si="42"/>
        <v>3659.04</v>
      </c>
      <c r="Z402" s="17">
        <f t="shared" si="43"/>
        <v>4144.04</v>
      </c>
      <c r="AA402" s="246">
        <f t="shared" si="39"/>
        <v>5544</v>
      </c>
      <c r="AB402" s="17">
        <f t="shared" si="40"/>
        <v>1399.96</v>
      </c>
      <c r="AC402" s="16">
        <f t="shared" si="41"/>
        <v>792</v>
      </c>
    </row>
    <row r="403" spans="23:29">
      <c r="W403" s="16">
        <v>794</v>
      </c>
      <c r="X403" s="246">
        <f t="shared" si="38"/>
        <v>2779</v>
      </c>
      <c r="Y403" s="246">
        <f t="shared" si="42"/>
        <v>3668.28</v>
      </c>
      <c r="Z403" s="17">
        <f t="shared" si="43"/>
        <v>4153.2800000000007</v>
      </c>
      <c r="AA403" s="246">
        <f t="shared" si="39"/>
        <v>5558</v>
      </c>
      <c r="AB403" s="17">
        <f t="shared" si="40"/>
        <v>1404.7199999999993</v>
      </c>
      <c r="AC403" s="16">
        <f t="shared" si="41"/>
        <v>794</v>
      </c>
    </row>
    <row r="404" spans="23:29">
      <c r="W404" s="16">
        <v>796</v>
      </c>
      <c r="X404" s="246">
        <f t="shared" si="38"/>
        <v>2786</v>
      </c>
      <c r="Y404" s="246">
        <f t="shared" si="42"/>
        <v>3677.52</v>
      </c>
      <c r="Z404" s="17">
        <f t="shared" si="43"/>
        <v>4162.5200000000004</v>
      </c>
      <c r="AA404" s="246">
        <f t="shared" si="39"/>
        <v>5572</v>
      </c>
      <c r="AB404" s="17">
        <f t="shared" si="40"/>
        <v>1409.4799999999996</v>
      </c>
      <c r="AC404" s="16">
        <f t="shared" si="41"/>
        <v>796</v>
      </c>
    </row>
    <row r="405" spans="23:29">
      <c r="W405" s="16">
        <v>798</v>
      </c>
      <c r="X405" s="246">
        <f t="shared" si="38"/>
        <v>2793</v>
      </c>
      <c r="Y405" s="246">
        <f t="shared" si="42"/>
        <v>3686.76</v>
      </c>
      <c r="Z405" s="17">
        <f t="shared" si="43"/>
        <v>4171.76</v>
      </c>
      <c r="AA405" s="246">
        <f t="shared" si="39"/>
        <v>5586</v>
      </c>
      <c r="AB405" s="17">
        <f t="shared" si="40"/>
        <v>1414.2399999999998</v>
      </c>
      <c r="AC405" s="16">
        <f t="shared" si="41"/>
        <v>798</v>
      </c>
    </row>
    <row r="406" spans="23:29">
      <c r="W406" s="16">
        <v>800</v>
      </c>
      <c r="X406" s="246">
        <f t="shared" si="38"/>
        <v>2800</v>
      </c>
      <c r="Y406" s="246">
        <f t="shared" si="42"/>
        <v>3696</v>
      </c>
      <c r="Z406" s="17">
        <f t="shared" si="43"/>
        <v>4181</v>
      </c>
      <c r="AA406" s="246">
        <f t="shared" si="39"/>
        <v>5600</v>
      </c>
      <c r="AB406" s="17">
        <f t="shared" si="40"/>
        <v>1419</v>
      </c>
      <c r="AC406" s="16">
        <f t="shared" si="41"/>
        <v>800</v>
      </c>
    </row>
    <row r="407" spans="23:29">
      <c r="W407" s="16">
        <v>802</v>
      </c>
      <c r="X407" s="246">
        <f t="shared" si="38"/>
        <v>2807</v>
      </c>
      <c r="Y407" s="246">
        <f t="shared" si="42"/>
        <v>3705.2400000000002</v>
      </c>
      <c r="Z407" s="17">
        <f t="shared" si="43"/>
        <v>4190.24</v>
      </c>
      <c r="AA407" s="246">
        <f t="shared" si="39"/>
        <v>5614</v>
      </c>
      <c r="AB407" s="17">
        <f t="shared" si="40"/>
        <v>1423.7600000000002</v>
      </c>
      <c r="AC407" s="16">
        <f t="shared" si="41"/>
        <v>802</v>
      </c>
    </row>
    <row r="408" spans="23:29">
      <c r="W408" s="16">
        <v>804</v>
      </c>
      <c r="X408" s="246">
        <f t="shared" si="38"/>
        <v>2814</v>
      </c>
      <c r="Y408" s="246">
        <f t="shared" si="42"/>
        <v>3714.48</v>
      </c>
      <c r="Z408" s="17">
        <f t="shared" si="43"/>
        <v>4199.4799999999996</v>
      </c>
      <c r="AA408" s="246">
        <f t="shared" si="39"/>
        <v>5628</v>
      </c>
      <c r="AB408" s="17">
        <f t="shared" si="40"/>
        <v>1428.5200000000004</v>
      </c>
      <c r="AC408" s="16">
        <f t="shared" si="41"/>
        <v>804</v>
      </c>
    </row>
    <row r="409" spans="23:29">
      <c r="W409" s="16">
        <v>806</v>
      </c>
      <c r="X409" s="246">
        <f t="shared" si="38"/>
        <v>2821</v>
      </c>
      <c r="Y409" s="246">
        <f t="shared" si="42"/>
        <v>3723.7200000000003</v>
      </c>
      <c r="Z409" s="17">
        <f t="shared" si="43"/>
        <v>4208.72</v>
      </c>
      <c r="AA409" s="246">
        <f t="shared" si="39"/>
        <v>5642</v>
      </c>
      <c r="AB409" s="17">
        <f t="shared" si="40"/>
        <v>1433.2799999999997</v>
      </c>
      <c r="AC409" s="16">
        <f t="shared" si="41"/>
        <v>806</v>
      </c>
    </row>
    <row r="410" spans="23:29">
      <c r="W410" s="16">
        <v>808</v>
      </c>
      <c r="X410" s="246">
        <f t="shared" si="38"/>
        <v>2828</v>
      </c>
      <c r="Y410" s="246">
        <f t="shared" si="42"/>
        <v>3732.96</v>
      </c>
      <c r="Z410" s="17">
        <f t="shared" si="43"/>
        <v>4217.96</v>
      </c>
      <c r="AA410" s="246">
        <f t="shared" si="39"/>
        <v>5656</v>
      </c>
      <c r="AB410" s="17">
        <f t="shared" si="40"/>
        <v>1438.04</v>
      </c>
      <c r="AC410" s="16">
        <f t="shared" si="41"/>
        <v>808</v>
      </c>
    </row>
    <row r="411" spans="23:29">
      <c r="W411" s="16">
        <v>810</v>
      </c>
      <c r="X411" s="246">
        <f t="shared" si="38"/>
        <v>2835</v>
      </c>
      <c r="Y411" s="246">
        <f t="shared" si="42"/>
        <v>3742.2000000000003</v>
      </c>
      <c r="Z411" s="17">
        <f t="shared" si="43"/>
        <v>4227.2000000000007</v>
      </c>
      <c r="AA411" s="246">
        <f t="shared" si="39"/>
        <v>5670</v>
      </c>
      <c r="AB411" s="17">
        <f t="shared" si="40"/>
        <v>1442.7999999999993</v>
      </c>
      <c r="AC411" s="16">
        <f t="shared" si="41"/>
        <v>810</v>
      </c>
    </row>
    <row r="412" spans="23:29">
      <c r="W412" s="16">
        <v>812</v>
      </c>
      <c r="X412" s="246">
        <f t="shared" si="38"/>
        <v>2842</v>
      </c>
      <c r="Y412" s="246">
        <f t="shared" si="42"/>
        <v>3751.44</v>
      </c>
      <c r="Z412" s="17">
        <f t="shared" si="43"/>
        <v>4236.4400000000005</v>
      </c>
      <c r="AA412" s="246">
        <f t="shared" si="39"/>
        <v>5684</v>
      </c>
      <c r="AB412" s="17">
        <f t="shared" si="40"/>
        <v>1447.5599999999995</v>
      </c>
      <c r="AC412" s="16">
        <f t="shared" si="41"/>
        <v>812</v>
      </c>
    </row>
    <row r="413" spans="23:29">
      <c r="W413" s="16">
        <v>814</v>
      </c>
      <c r="X413" s="246">
        <f t="shared" si="38"/>
        <v>2849</v>
      </c>
      <c r="Y413" s="246">
        <f t="shared" si="42"/>
        <v>3760.6800000000003</v>
      </c>
      <c r="Z413" s="17">
        <f t="shared" si="43"/>
        <v>4245.68</v>
      </c>
      <c r="AA413" s="246">
        <f t="shared" si="39"/>
        <v>5698</v>
      </c>
      <c r="AB413" s="17">
        <f t="shared" si="40"/>
        <v>1452.3199999999997</v>
      </c>
      <c r="AC413" s="16">
        <f t="shared" si="41"/>
        <v>814</v>
      </c>
    </row>
    <row r="414" spans="23:29">
      <c r="W414" s="16">
        <v>816</v>
      </c>
      <c r="X414" s="246">
        <f t="shared" si="38"/>
        <v>2856</v>
      </c>
      <c r="Y414" s="246">
        <f t="shared" si="42"/>
        <v>3769.92</v>
      </c>
      <c r="Z414" s="17">
        <f t="shared" si="43"/>
        <v>4254.92</v>
      </c>
      <c r="AA414" s="246">
        <f t="shared" si="39"/>
        <v>5712</v>
      </c>
      <c r="AB414" s="17">
        <f t="shared" si="40"/>
        <v>1457.08</v>
      </c>
      <c r="AC414" s="16">
        <f t="shared" si="41"/>
        <v>816</v>
      </c>
    </row>
    <row r="415" spans="23:29">
      <c r="W415" s="16">
        <v>818</v>
      </c>
      <c r="X415" s="246">
        <f t="shared" si="38"/>
        <v>2863</v>
      </c>
      <c r="Y415" s="246">
        <f t="shared" si="42"/>
        <v>3779.1600000000003</v>
      </c>
      <c r="Z415" s="17">
        <f t="shared" si="43"/>
        <v>4264.16</v>
      </c>
      <c r="AA415" s="246">
        <f t="shared" si="39"/>
        <v>5726</v>
      </c>
      <c r="AB415" s="17">
        <f t="shared" si="40"/>
        <v>1461.8400000000001</v>
      </c>
      <c r="AC415" s="16">
        <f t="shared" si="41"/>
        <v>818</v>
      </c>
    </row>
    <row r="416" spans="23:29">
      <c r="W416" s="16">
        <v>820</v>
      </c>
      <c r="X416" s="246">
        <f t="shared" si="38"/>
        <v>2870</v>
      </c>
      <c r="Y416" s="246">
        <f t="shared" si="42"/>
        <v>3788.4</v>
      </c>
      <c r="Z416" s="17">
        <f t="shared" si="43"/>
        <v>4273.3999999999996</v>
      </c>
      <c r="AA416" s="246">
        <f t="shared" si="39"/>
        <v>5740</v>
      </c>
      <c r="AB416" s="17">
        <f t="shared" si="40"/>
        <v>1466.6000000000004</v>
      </c>
      <c r="AC416" s="16">
        <f t="shared" si="41"/>
        <v>820</v>
      </c>
    </row>
    <row r="417" spans="23:29">
      <c r="W417" s="16">
        <v>822</v>
      </c>
      <c r="X417" s="246">
        <f t="shared" si="38"/>
        <v>2877</v>
      </c>
      <c r="Y417" s="246">
        <f t="shared" si="42"/>
        <v>3797.64</v>
      </c>
      <c r="Z417" s="17">
        <f t="shared" si="43"/>
        <v>4282.6399999999994</v>
      </c>
      <c r="AA417" s="246">
        <f t="shared" si="39"/>
        <v>5754</v>
      </c>
      <c r="AB417" s="17">
        <f t="shared" si="40"/>
        <v>1471.3600000000006</v>
      </c>
      <c r="AC417" s="16">
        <f t="shared" si="41"/>
        <v>822</v>
      </c>
    </row>
    <row r="418" spans="23:29">
      <c r="W418" s="16">
        <v>824</v>
      </c>
      <c r="X418" s="246">
        <f t="shared" si="38"/>
        <v>2884</v>
      </c>
      <c r="Y418" s="246">
        <f t="shared" si="42"/>
        <v>3806.88</v>
      </c>
      <c r="Z418" s="17">
        <f t="shared" si="43"/>
        <v>4291.88</v>
      </c>
      <c r="AA418" s="246">
        <f t="shared" si="39"/>
        <v>5768</v>
      </c>
      <c r="AB418" s="17">
        <f t="shared" si="40"/>
        <v>1476.12</v>
      </c>
      <c r="AC418" s="16">
        <f t="shared" si="41"/>
        <v>824</v>
      </c>
    </row>
    <row r="419" spans="23:29">
      <c r="W419" s="16">
        <v>826</v>
      </c>
      <c r="X419" s="246">
        <f t="shared" si="38"/>
        <v>2891</v>
      </c>
      <c r="Y419" s="246">
        <f t="shared" si="42"/>
        <v>3816.12</v>
      </c>
      <c r="Z419" s="17">
        <f t="shared" si="43"/>
        <v>4301.12</v>
      </c>
      <c r="AA419" s="246">
        <f t="shared" si="39"/>
        <v>5782</v>
      </c>
      <c r="AB419" s="17">
        <f t="shared" si="40"/>
        <v>1480.88</v>
      </c>
      <c r="AC419" s="16">
        <f t="shared" si="41"/>
        <v>826</v>
      </c>
    </row>
    <row r="420" spans="23:29">
      <c r="W420" s="16">
        <v>828</v>
      </c>
      <c r="X420" s="246">
        <f t="shared" si="38"/>
        <v>2898</v>
      </c>
      <c r="Y420" s="246">
        <f t="shared" si="42"/>
        <v>3825.36</v>
      </c>
      <c r="Z420" s="17">
        <f t="shared" si="43"/>
        <v>4310.3600000000006</v>
      </c>
      <c r="AA420" s="246">
        <f t="shared" si="39"/>
        <v>5796</v>
      </c>
      <c r="AB420" s="17">
        <f t="shared" si="40"/>
        <v>1485.6399999999994</v>
      </c>
      <c r="AC420" s="16">
        <f t="shared" si="41"/>
        <v>828</v>
      </c>
    </row>
    <row r="421" spans="23:29">
      <c r="W421" s="16">
        <v>830</v>
      </c>
      <c r="X421" s="246">
        <f t="shared" si="38"/>
        <v>2905</v>
      </c>
      <c r="Y421" s="246">
        <f t="shared" si="42"/>
        <v>3834.6</v>
      </c>
      <c r="Z421" s="17">
        <f t="shared" si="43"/>
        <v>4319.6000000000004</v>
      </c>
      <c r="AA421" s="246">
        <f t="shared" si="39"/>
        <v>5810</v>
      </c>
      <c r="AB421" s="17">
        <f t="shared" si="40"/>
        <v>1490.3999999999996</v>
      </c>
      <c r="AC421" s="16">
        <f t="shared" si="41"/>
        <v>830</v>
      </c>
    </row>
    <row r="422" spans="23:29">
      <c r="W422" s="16">
        <v>832</v>
      </c>
      <c r="X422" s="246">
        <f t="shared" si="38"/>
        <v>2912</v>
      </c>
      <c r="Y422" s="246">
        <f t="shared" si="42"/>
        <v>3843.84</v>
      </c>
      <c r="Z422" s="17">
        <f t="shared" si="43"/>
        <v>4328.84</v>
      </c>
      <c r="AA422" s="246">
        <f t="shared" si="39"/>
        <v>5824</v>
      </c>
      <c r="AB422" s="17">
        <f t="shared" si="40"/>
        <v>1495.1599999999999</v>
      </c>
      <c r="AC422" s="16">
        <f t="shared" si="41"/>
        <v>832</v>
      </c>
    </row>
    <row r="423" spans="23:29">
      <c r="W423" s="16">
        <v>834</v>
      </c>
      <c r="X423" s="246">
        <f t="shared" si="38"/>
        <v>2919</v>
      </c>
      <c r="Y423" s="246">
        <f t="shared" si="42"/>
        <v>3853.08</v>
      </c>
      <c r="Z423" s="17">
        <f t="shared" si="43"/>
        <v>4338.08</v>
      </c>
      <c r="AA423" s="246">
        <f t="shared" si="39"/>
        <v>5838</v>
      </c>
      <c r="AB423" s="17">
        <f t="shared" si="40"/>
        <v>1499.92</v>
      </c>
      <c r="AC423" s="16">
        <f t="shared" si="41"/>
        <v>834</v>
      </c>
    </row>
    <row r="424" spans="23:29">
      <c r="W424" s="16">
        <v>836</v>
      </c>
      <c r="X424" s="246">
        <f t="shared" si="38"/>
        <v>2926</v>
      </c>
      <c r="Y424" s="246">
        <f t="shared" si="42"/>
        <v>3862.32</v>
      </c>
      <c r="Z424" s="17">
        <f t="shared" si="43"/>
        <v>4347.32</v>
      </c>
      <c r="AA424" s="246">
        <f t="shared" si="39"/>
        <v>5852</v>
      </c>
      <c r="AB424" s="17">
        <f t="shared" si="40"/>
        <v>1504.6800000000003</v>
      </c>
      <c r="AC424" s="16">
        <f t="shared" si="41"/>
        <v>836</v>
      </c>
    </row>
    <row r="425" spans="23:29">
      <c r="W425" s="16">
        <v>838</v>
      </c>
      <c r="X425" s="246">
        <f t="shared" si="38"/>
        <v>2933</v>
      </c>
      <c r="Y425" s="246">
        <f t="shared" si="42"/>
        <v>3871.56</v>
      </c>
      <c r="Z425" s="17">
        <f t="shared" si="43"/>
        <v>4356.5599999999995</v>
      </c>
      <c r="AA425" s="246">
        <f t="shared" si="39"/>
        <v>5866</v>
      </c>
      <c r="AB425" s="17">
        <f t="shared" si="40"/>
        <v>1509.4400000000005</v>
      </c>
      <c r="AC425" s="16">
        <f t="shared" si="41"/>
        <v>838</v>
      </c>
    </row>
    <row r="426" spans="23:29">
      <c r="W426" s="16">
        <v>840</v>
      </c>
      <c r="X426" s="246">
        <f t="shared" si="38"/>
        <v>2940</v>
      </c>
      <c r="Y426" s="246">
        <f t="shared" si="42"/>
        <v>3880.8</v>
      </c>
      <c r="Z426" s="17">
        <f t="shared" si="43"/>
        <v>4365.8</v>
      </c>
      <c r="AA426" s="246">
        <f t="shared" si="39"/>
        <v>5880</v>
      </c>
      <c r="AB426" s="17">
        <f t="shared" si="40"/>
        <v>1514.1999999999998</v>
      </c>
      <c r="AC426" s="16">
        <f t="shared" si="41"/>
        <v>840</v>
      </c>
    </row>
    <row r="427" spans="23:29">
      <c r="W427" s="16">
        <v>842</v>
      </c>
      <c r="X427" s="246">
        <f t="shared" si="38"/>
        <v>2947</v>
      </c>
      <c r="Y427" s="246">
        <f t="shared" si="42"/>
        <v>3890.04</v>
      </c>
      <c r="Z427" s="17">
        <f t="shared" si="43"/>
        <v>4375.04</v>
      </c>
      <c r="AA427" s="246">
        <f t="shared" si="39"/>
        <v>5894</v>
      </c>
      <c r="AB427" s="17">
        <f t="shared" si="40"/>
        <v>1518.96</v>
      </c>
      <c r="AC427" s="16">
        <f t="shared" si="41"/>
        <v>842</v>
      </c>
    </row>
    <row r="428" spans="23:29">
      <c r="W428" s="16">
        <v>844</v>
      </c>
      <c r="X428" s="246">
        <f t="shared" si="38"/>
        <v>2954</v>
      </c>
      <c r="Y428" s="246">
        <f t="shared" si="42"/>
        <v>3899.28</v>
      </c>
      <c r="Z428" s="17">
        <f t="shared" si="43"/>
        <v>4384.2800000000007</v>
      </c>
      <c r="AA428" s="246">
        <f t="shared" si="39"/>
        <v>5908</v>
      </c>
      <c r="AB428" s="17">
        <f t="shared" si="40"/>
        <v>1523.7199999999993</v>
      </c>
      <c r="AC428" s="16">
        <f t="shared" si="41"/>
        <v>844</v>
      </c>
    </row>
    <row r="429" spans="23:29">
      <c r="W429" s="16">
        <v>846</v>
      </c>
      <c r="X429" s="246">
        <f t="shared" si="38"/>
        <v>2961</v>
      </c>
      <c r="Y429" s="246">
        <f t="shared" si="42"/>
        <v>3908.52</v>
      </c>
      <c r="Z429" s="17">
        <f t="shared" si="43"/>
        <v>4393.5200000000004</v>
      </c>
      <c r="AA429" s="246">
        <f t="shared" si="39"/>
        <v>5922</v>
      </c>
      <c r="AB429" s="17">
        <f t="shared" si="40"/>
        <v>1528.4799999999996</v>
      </c>
      <c r="AC429" s="16">
        <f t="shared" si="41"/>
        <v>846</v>
      </c>
    </row>
    <row r="430" spans="23:29">
      <c r="W430" s="16">
        <v>848</v>
      </c>
      <c r="X430" s="246">
        <f t="shared" si="38"/>
        <v>2968</v>
      </c>
      <c r="Y430" s="246">
        <f t="shared" si="42"/>
        <v>3917.76</v>
      </c>
      <c r="Z430" s="17">
        <f t="shared" si="43"/>
        <v>4402.76</v>
      </c>
      <c r="AA430" s="246">
        <f t="shared" si="39"/>
        <v>5936</v>
      </c>
      <c r="AB430" s="17">
        <f t="shared" si="40"/>
        <v>1533.2399999999998</v>
      </c>
      <c r="AC430" s="16">
        <f t="shared" si="41"/>
        <v>848</v>
      </c>
    </row>
    <row r="431" spans="23:29">
      <c r="W431" s="16">
        <v>850</v>
      </c>
      <c r="X431" s="246">
        <f t="shared" si="38"/>
        <v>2975</v>
      </c>
      <c r="Y431" s="246">
        <f t="shared" si="42"/>
        <v>3927</v>
      </c>
      <c r="Z431" s="17">
        <f t="shared" si="43"/>
        <v>4412</v>
      </c>
      <c r="AA431" s="246">
        <f t="shared" si="39"/>
        <v>5950</v>
      </c>
      <c r="AB431" s="17">
        <f t="shared" si="40"/>
        <v>1538</v>
      </c>
      <c r="AC431" s="16">
        <f t="shared" si="41"/>
        <v>850</v>
      </c>
    </row>
    <row r="432" spans="23:29">
      <c r="W432" s="16">
        <v>852</v>
      </c>
      <c r="X432" s="246">
        <f t="shared" si="38"/>
        <v>2982</v>
      </c>
      <c r="Y432" s="246">
        <f t="shared" si="42"/>
        <v>3936.2400000000002</v>
      </c>
      <c r="Z432" s="17">
        <f t="shared" si="43"/>
        <v>4421.24</v>
      </c>
      <c r="AA432" s="246">
        <f t="shared" si="39"/>
        <v>5964</v>
      </c>
      <c r="AB432" s="17">
        <f t="shared" si="40"/>
        <v>1542.7600000000002</v>
      </c>
      <c r="AC432" s="16">
        <f t="shared" si="41"/>
        <v>852</v>
      </c>
    </row>
    <row r="433" spans="23:29">
      <c r="W433" s="16">
        <v>854</v>
      </c>
      <c r="X433" s="246">
        <f t="shared" si="38"/>
        <v>2989</v>
      </c>
      <c r="Y433" s="246">
        <f t="shared" si="42"/>
        <v>3945.48</v>
      </c>
      <c r="Z433" s="17">
        <f t="shared" si="43"/>
        <v>4430.4799999999996</v>
      </c>
      <c r="AA433" s="246">
        <f t="shared" si="39"/>
        <v>5978</v>
      </c>
      <c r="AB433" s="17">
        <f t="shared" si="40"/>
        <v>1547.5200000000004</v>
      </c>
      <c r="AC433" s="16">
        <f t="shared" si="41"/>
        <v>854</v>
      </c>
    </row>
    <row r="434" spans="23:29">
      <c r="W434" s="16">
        <v>856</v>
      </c>
      <c r="X434" s="246">
        <f t="shared" si="38"/>
        <v>2996</v>
      </c>
      <c r="Y434" s="246">
        <f t="shared" si="42"/>
        <v>3954.7200000000003</v>
      </c>
      <c r="Z434" s="17">
        <f t="shared" si="43"/>
        <v>4439.72</v>
      </c>
      <c r="AA434" s="246">
        <f t="shared" si="39"/>
        <v>5992</v>
      </c>
      <c r="AB434" s="17">
        <f t="shared" si="40"/>
        <v>1552.2799999999997</v>
      </c>
      <c r="AC434" s="16">
        <f t="shared" si="41"/>
        <v>856</v>
      </c>
    </row>
    <row r="435" spans="23:29">
      <c r="W435" s="16">
        <v>858</v>
      </c>
      <c r="X435" s="246">
        <f t="shared" si="38"/>
        <v>3003</v>
      </c>
      <c r="Y435" s="246">
        <f t="shared" si="42"/>
        <v>3963.96</v>
      </c>
      <c r="Z435" s="17">
        <f t="shared" si="43"/>
        <v>4448.96</v>
      </c>
      <c r="AA435" s="246">
        <f t="shared" si="39"/>
        <v>6006</v>
      </c>
      <c r="AB435" s="17">
        <f t="shared" si="40"/>
        <v>1557.04</v>
      </c>
      <c r="AC435" s="16">
        <f t="shared" si="41"/>
        <v>858</v>
      </c>
    </row>
    <row r="436" spans="23:29">
      <c r="W436" s="16">
        <v>860</v>
      </c>
      <c r="X436" s="246">
        <f t="shared" si="38"/>
        <v>3010</v>
      </c>
      <c r="Y436" s="246">
        <f t="shared" si="42"/>
        <v>3973.2000000000003</v>
      </c>
      <c r="Z436" s="17">
        <f t="shared" si="43"/>
        <v>4458.2000000000007</v>
      </c>
      <c r="AA436" s="246">
        <f t="shared" si="39"/>
        <v>6020</v>
      </c>
      <c r="AB436" s="17">
        <f t="shared" si="40"/>
        <v>1561.7999999999993</v>
      </c>
      <c r="AC436" s="16">
        <f t="shared" si="41"/>
        <v>860</v>
      </c>
    </row>
    <row r="437" spans="23:29">
      <c r="W437" s="16">
        <v>862</v>
      </c>
      <c r="X437" s="246">
        <f t="shared" si="38"/>
        <v>3017</v>
      </c>
      <c r="Y437" s="246">
        <f t="shared" si="42"/>
        <v>3982.44</v>
      </c>
      <c r="Z437" s="17">
        <f t="shared" si="43"/>
        <v>4467.4400000000005</v>
      </c>
      <c r="AA437" s="246">
        <f t="shared" si="39"/>
        <v>6034</v>
      </c>
      <c r="AB437" s="17">
        <f t="shared" si="40"/>
        <v>1566.5599999999995</v>
      </c>
      <c r="AC437" s="16">
        <f t="shared" si="41"/>
        <v>862</v>
      </c>
    </row>
    <row r="438" spans="23:29">
      <c r="W438" s="16">
        <v>864</v>
      </c>
      <c r="X438" s="246">
        <f t="shared" si="38"/>
        <v>3024</v>
      </c>
      <c r="Y438" s="246">
        <f t="shared" si="42"/>
        <v>3991.6800000000003</v>
      </c>
      <c r="Z438" s="17">
        <f t="shared" si="43"/>
        <v>4476.68</v>
      </c>
      <c r="AA438" s="246">
        <f t="shared" si="39"/>
        <v>6048</v>
      </c>
      <c r="AB438" s="17">
        <f t="shared" si="40"/>
        <v>1571.3199999999997</v>
      </c>
      <c r="AC438" s="16">
        <f t="shared" si="41"/>
        <v>864</v>
      </c>
    </row>
    <row r="439" spans="23:29">
      <c r="W439" s="16">
        <v>866</v>
      </c>
      <c r="X439" s="246">
        <f t="shared" si="38"/>
        <v>3031</v>
      </c>
      <c r="Y439" s="246">
        <f t="shared" si="42"/>
        <v>4000.92</v>
      </c>
      <c r="Z439" s="17">
        <f t="shared" si="43"/>
        <v>4485.92</v>
      </c>
      <c r="AA439" s="246">
        <f t="shared" si="39"/>
        <v>6062</v>
      </c>
      <c r="AB439" s="17">
        <f t="shared" si="40"/>
        <v>1576.08</v>
      </c>
      <c r="AC439" s="16">
        <f t="shared" si="41"/>
        <v>866</v>
      </c>
    </row>
    <row r="440" spans="23:29">
      <c r="W440" s="16">
        <v>868</v>
      </c>
      <c r="X440" s="246">
        <f t="shared" si="38"/>
        <v>3038</v>
      </c>
      <c r="Y440" s="246">
        <f t="shared" si="42"/>
        <v>4010.1600000000003</v>
      </c>
      <c r="Z440" s="17">
        <f t="shared" si="43"/>
        <v>4495.16</v>
      </c>
      <c r="AA440" s="246">
        <f t="shared" si="39"/>
        <v>6076</v>
      </c>
      <c r="AB440" s="17">
        <f t="shared" si="40"/>
        <v>1580.8400000000001</v>
      </c>
      <c r="AC440" s="16">
        <f t="shared" si="41"/>
        <v>868</v>
      </c>
    </row>
    <row r="441" spans="23:29">
      <c r="W441" s="16">
        <v>870</v>
      </c>
      <c r="X441" s="246">
        <f t="shared" si="38"/>
        <v>3045</v>
      </c>
      <c r="Y441" s="246">
        <f t="shared" si="42"/>
        <v>4019.4</v>
      </c>
      <c r="Z441" s="17">
        <f t="shared" si="43"/>
        <v>4504.3999999999996</v>
      </c>
      <c r="AA441" s="246">
        <f t="shared" si="39"/>
        <v>6090</v>
      </c>
      <c r="AB441" s="17">
        <f t="shared" si="40"/>
        <v>1585.6000000000004</v>
      </c>
      <c r="AC441" s="16">
        <f t="shared" si="41"/>
        <v>870</v>
      </c>
    </row>
    <row r="442" spans="23:29">
      <c r="W442" s="16">
        <v>872</v>
      </c>
      <c r="X442" s="246">
        <f t="shared" si="38"/>
        <v>3052</v>
      </c>
      <c r="Y442" s="246">
        <f t="shared" si="42"/>
        <v>4028.64</v>
      </c>
      <c r="Z442" s="17">
        <f t="shared" si="43"/>
        <v>4513.6399999999994</v>
      </c>
      <c r="AA442" s="246">
        <f t="shared" si="39"/>
        <v>6104</v>
      </c>
      <c r="AB442" s="17">
        <f t="shared" si="40"/>
        <v>1590.3600000000006</v>
      </c>
      <c r="AC442" s="16">
        <f t="shared" si="41"/>
        <v>872</v>
      </c>
    </row>
    <row r="443" spans="23:29">
      <c r="W443" s="16">
        <v>874</v>
      </c>
      <c r="X443" s="246">
        <f t="shared" si="38"/>
        <v>3059</v>
      </c>
      <c r="Y443" s="246">
        <f t="shared" si="42"/>
        <v>4037.88</v>
      </c>
      <c r="Z443" s="17">
        <f t="shared" si="43"/>
        <v>4522.88</v>
      </c>
      <c r="AA443" s="246">
        <f t="shared" si="39"/>
        <v>6118</v>
      </c>
      <c r="AB443" s="17">
        <f t="shared" si="40"/>
        <v>1595.12</v>
      </c>
      <c r="AC443" s="16">
        <f t="shared" si="41"/>
        <v>874</v>
      </c>
    </row>
    <row r="444" spans="23:29">
      <c r="W444" s="16">
        <v>876</v>
      </c>
      <c r="X444" s="246">
        <f t="shared" si="38"/>
        <v>3066</v>
      </c>
      <c r="Y444" s="246">
        <f t="shared" si="42"/>
        <v>4047.12</v>
      </c>
      <c r="Z444" s="17">
        <f t="shared" si="43"/>
        <v>4532.12</v>
      </c>
      <c r="AA444" s="246">
        <f t="shared" si="39"/>
        <v>6132</v>
      </c>
      <c r="AB444" s="17">
        <f t="shared" si="40"/>
        <v>1599.88</v>
      </c>
      <c r="AC444" s="16">
        <f t="shared" si="41"/>
        <v>876</v>
      </c>
    </row>
    <row r="445" spans="23:29">
      <c r="W445" s="16">
        <v>878</v>
      </c>
      <c r="X445" s="246">
        <f t="shared" si="38"/>
        <v>3073</v>
      </c>
      <c r="Y445" s="246">
        <f t="shared" si="42"/>
        <v>4056.36</v>
      </c>
      <c r="Z445" s="17">
        <f t="shared" si="43"/>
        <v>4541.3600000000006</v>
      </c>
      <c r="AA445" s="246">
        <f t="shared" si="39"/>
        <v>6146</v>
      </c>
      <c r="AB445" s="17">
        <f t="shared" si="40"/>
        <v>1604.6399999999994</v>
      </c>
      <c r="AC445" s="16">
        <f t="shared" si="41"/>
        <v>878</v>
      </c>
    </row>
    <row r="446" spans="23:29">
      <c r="W446" s="16">
        <v>880</v>
      </c>
      <c r="X446" s="246">
        <f t="shared" si="38"/>
        <v>3080</v>
      </c>
      <c r="Y446" s="246">
        <f t="shared" si="42"/>
        <v>4065.6</v>
      </c>
      <c r="Z446" s="17">
        <f t="shared" si="43"/>
        <v>4550.6000000000004</v>
      </c>
      <c r="AA446" s="246">
        <f t="shared" si="39"/>
        <v>6160</v>
      </c>
      <c r="AB446" s="17">
        <f t="shared" si="40"/>
        <v>1609.3999999999996</v>
      </c>
      <c r="AC446" s="16">
        <f t="shared" si="41"/>
        <v>880</v>
      </c>
    </row>
    <row r="447" spans="23:29">
      <c r="W447" s="16">
        <v>882</v>
      </c>
      <c r="X447" s="246">
        <f t="shared" si="38"/>
        <v>3087</v>
      </c>
      <c r="Y447" s="246">
        <f t="shared" si="42"/>
        <v>4074.84</v>
      </c>
      <c r="Z447" s="17">
        <f t="shared" si="43"/>
        <v>4559.84</v>
      </c>
      <c r="AA447" s="246">
        <f t="shared" si="39"/>
        <v>6174</v>
      </c>
      <c r="AB447" s="17">
        <f t="shared" si="40"/>
        <v>1614.1599999999999</v>
      </c>
      <c r="AC447" s="16">
        <f t="shared" si="41"/>
        <v>882</v>
      </c>
    </row>
    <row r="448" spans="23:29">
      <c r="W448" s="16">
        <v>884</v>
      </c>
      <c r="X448" s="246">
        <f t="shared" si="38"/>
        <v>3094</v>
      </c>
      <c r="Y448" s="246">
        <f t="shared" si="42"/>
        <v>4084.08</v>
      </c>
      <c r="Z448" s="17">
        <f t="shared" si="43"/>
        <v>4569.08</v>
      </c>
      <c r="AA448" s="246">
        <f t="shared" si="39"/>
        <v>6188</v>
      </c>
      <c r="AB448" s="17">
        <f t="shared" si="40"/>
        <v>1618.92</v>
      </c>
      <c r="AC448" s="16">
        <f t="shared" si="41"/>
        <v>884</v>
      </c>
    </row>
    <row r="449" spans="23:29">
      <c r="W449" s="16">
        <v>886</v>
      </c>
      <c r="X449" s="246">
        <f t="shared" si="38"/>
        <v>3101</v>
      </c>
      <c r="Y449" s="246">
        <f t="shared" si="42"/>
        <v>4093.32</v>
      </c>
      <c r="Z449" s="17">
        <f t="shared" si="43"/>
        <v>4578.32</v>
      </c>
      <c r="AA449" s="246">
        <f t="shared" si="39"/>
        <v>6202</v>
      </c>
      <c r="AB449" s="17">
        <f t="shared" si="40"/>
        <v>1623.6800000000003</v>
      </c>
      <c r="AC449" s="16">
        <f t="shared" si="41"/>
        <v>886</v>
      </c>
    </row>
    <row r="450" spans="23:29">
      <c r="W450" s="16">
        <v>888</v>
      </c>
      <c r="X450" s="246">
        <f t="shared" si="38"/>
        <v>3108</v>
      </c>
      <c r="Y450" s="246">
        <f t="shared" si="42"/>
        <v>4102.5600000000004</v>
      </c>
      <c r="Z450" s="17">
        <f t="shared" si="43"/>
        <v>4587.5600000000004</v>
      </c>
      <c r="AA450" s="246">
        <f t="shared" si="39"/>
        <v>6216</v>
      </c>
      <c r="AB450" s="17">
        <f t="shared" si="40"/>
        <v>1628.4399999999996</v>
      </c>
      <c r="AC450" s="16">
        <f t="shared" si="41"/>
        <v>888</v>
      </c>
    </row>
    <row r="451" spans="23:29">
      <c r="W451" s="16">
        <v>890</v>
      </c>
      <c r="X451" s="246">
        <f t="shared" si="38"/>
        <v>3115</v>
      </c>
      <c r="Y451" s="246">
        <f t="shared" si="42"/>
        <v>4111.8</v>
      </c>
      <c r="Z451" s="17">
        <f t="shared" si="43"/>
        <v>4596.8</v>
      </c>
      <c r="AA451" s="246">
        <f t="shared" si="39"/>
        <v>6230</v>
      </c>
      <c r="AB451" s="17">
        <f t="shared" si="40"/>
        <v>1633.1999999999998</v>
      </c>
      <c r="AC451" s="16">
        <f t="shared" si="41"/>
        <v>890</v>
      </c>
    </row>
    <row r="452" spans="23:29">
      <c r="W452" s="16">
        <v>892</v>
      </c>
      <c r="X452" s="246">
        <f t="shared" si="38"/>
        <v>3122</v>
      </c>
      <c r="Y452" s="246">
        <f t="shared" si="42"/>
        <v>4121.04</v>
      </c>
      <c r="Z452" s="17">
        <f t="shared" si="43"/>
        <v>4606.04</v>
      </c>
      <c r="AA452" s="246">
        <f t="shared" si="39"/>
        <v>6244</v>
      </c>
      <c r="AB452" s="17">
        <f t="shared" si="40"/>
        <v>1637.96</v>
      </c>
      <c r="AC452" s="16">
        <f t="shared" si="41"/>
        <v>892</v>
      </c>
    </row>
    <row r="453" spans="23:29">
      <c r="W453" s="16">
        <v>894</v>
      </c>
      <c r="X453" s="246">
        <f t="shared" si="38"/>
        <v>3129</v>
      </c>
      <c r="Y453" s="246">
        <f t="shared" si="42"/>
        <v>4130.28</v>
      </c>
      <c r="Z453" s="17">
        <f t="shared" si="43"/>
        <v>4615.28</v>
      </c>
      <c r="AA453" s="246">
        <f t="shared" si="39"/>
        <v>6258</v>
      </c>
      <c r="AB453" s="17">
        <f t="shared" si="40"/>
        <v>1642.7200000000003</v>
      </c>
      <c r="AC453" s="16">
        <f t="shared" si="41"/>
        <v>894</v>
      </c>
    </row>
    <row r="454" spans="23:29">
      <c r="W454" s="16">
        <v>896</v>
      </c>
      <c r="X454" s="246">
        <f t="shared" ref="X454:X517" si="44">W454*$E$31</f>
        <v>3136</v>
      </c>
      <c r="Y454" s="246">
        <f t="shared" si="42"/>
        <v>4139.5200000000004</v>
      </c>
      <c r="Z454" s="17">
        <f t="shared" si="43"/>
        <v>4624.5200000000004</v>
      </c>
      <c r="AA454" s="246">
        <f t="shared" ref="AA454:AA517" si="45">W454*$E$36</f>
        <v>6272</v>
      </c>
      <c r="AB454" s="17">
        <f t="shared" ref="AB454:AB517" si="46">AA454-Z454</f>
        <v>1647.4799999999996</v>
      </c>
      <c r="AC454" s="16">
        <f t="shared" ref="AC454:AC517" si="47">IF(AB454&gt;0,W454)</f>
        <v>896</v>
      </c>
    </row>
    <row r="455" spans="23:29">
      <c r="W455" s="16">
        <v>898</v>
      </c>
      <c r="X455" s="246">
        <f t="shared" si="44"/>
        <v>3143</v>
      </c>
      <c r="Y455" s="246">
        <f t="shared" ref="Y455:Y518" si="48">W455*SUM($E$37:$E$39)</f>
        <v>4148.76</v>
      </c>
      <c r="Z455" s="17">
        <f t="shared" si="43"/>
        <v>4633.76</v>
      </c>
      <c r="AA455" s="246">
        <f t="shared" si="45"/>
        <v>6286</v>
      </c>
      <c r="AB455" s="17">
        <f t="shared" si="46"/>
        <v>1652.2399999999998</v>
      </c>
      <c r="AC455" s="16">
        <f t="shared" si="47"/>
        <v>898</v>
      </c>
    </row>
    <row r="456" spans="23:29">
      <c r="W456" s="16">
        <v>900</v>
      </c>
      <c r="X456" s="246">
        <f t="shared" si="44"/>
        <v>3150</v>
      </c>
      <c r="Y456" s="246">
        <f t="shared" si="48"/>
        <v>4158</v>
      </c>
      <c r="Z456" s="17">
        <f t="shared" si="43"/>
        <v>4643</v>
      </c>
      <c r="AA456" s="246">
        <f t="shared" si="45"/>
        <v>6300</v>
      </c>
      <c r="AB456" s="17">
        <f t="shared" si="46"/>
        <v>1657</v>
      </c>
      <c r="AC456" s="16">
        <f t="shared" si="47"/>
        <v>900</v>
      </c>
    </row>
    <row r="457" spans="23:29">
      <c r="W457" s="16">
        <v>902</v>
      </c>
      <c r="X457" s="246">
        <f t="shared" si="44"/>
        <v>3157</v>
      </c>
      <c r="Y457" s="246">
        <f t="shared" si="48"/>
        <v>4167.24</v>
      </c>
      <c r="Z457" s="17">
        <f t="shared" si="43"/>
        <v>4652.24</v>
      </c>
      <c r="AA457" s="246">
        <f t="shared" si="45"/>
        <v>6314</v>
      </c>
      <c r="AB457" s="17">
        <f t="shared" si="46"/>
        <v>1661.7600000000002</v>
      </c>
      <c r="AC457" s="16">
        <f t="shared" si="47"/>
        <v>902</v>
      </c>
    </row>
    <row r="458" spans="23:29">
      <c r="W458" s="16">
        <v>904</v>
      </c>
      <c r="X458" s="246">
        <f t="shared" si="44"/>
        <v>3164</v>
      </c>
      <c r="Y458" s="246">
        <f t="shared" si="48"/>
        <v>4176.4800000000005</v>
      </c>
      <c r="Z458" s="17">
        <f t="shared" si="43"/>
        <v>4661.4800000000005</v>
      </c>
      <c r="AA458" s="246">
        <f t="shared" si="45"/>
        <v>6328</v>
      </c>
      <c r="AB458" s="17">
        <f t="shared" si="46"/>
        <v>1666.5199999999995</v>
      </c>
      <c r="AC458" s="16">
        <f t="shared" si="47"/>
        <v>904</v>
      </c>
    </row>
    <row r="459" spans="23:29">
      <c r="W459" s="16">
        <v>906</v>
      </c>
      <c r="X459" s="246">
        <f t="shared" si="44"/>
        <v>3171</v>
      </c>
      <c r="Y459" s="246">
        <f t="shared" si="48"/>
        <v>4185.72</v>
      </c>
      <c r="Z459" s="17">
        <f t="shared" si="43"/>
        <v>4670.72</v>
      </c>
      <c r="AA459" s="246">
        <f t="shared" si="45"/>
        <v>6342</v>
      </c>
      <c r="AB459" s="17">
        <f t="shared" si="46"/>
        <v>1671.2799999999997</v>
      </c>
      <c r="AC459" s="16">
        <f t="shared" si="47"/>
        <v>906</v>
      </c>
    </row>
    <row r="460" spans="23:29">
      <c r="W460" s="16">
        <v>908</v>
      </c>
      <c r="X460" s="246">
        <f t="shared" si="44"/>
        <v>3178</v>
      </c>
      <c r="Y460" s="246">
        <f t="shared" si="48"/>
        <v>4194.96</v>
      </c>
      <c r="Z460" s="17">
        <f t="shared" si="43"/>
        <v>4679.96</v>
      </c>
      <c r="AA460" s="246">
        <f t="shared" si="45"/>
        <v>6356</v>
      </c>
      <c r="AB460" s="17">
        <f t="shared" si="46"/>
        <v>1676.04</v>
      </c>
      <c r="AC460" s="16">
        <f t="shared" si="47"/>
        <v>908</v>
      </c>
    </row>
    <row r="461" spans="23:29">
      <c r="W461" s="16">
        <v>910</v>
      </c>
      <c r="X461" s="246">
        <f t="shared" si="44"/>
        <v>3185</v>
      </c>
      <c r="Y461" s="246">
        <f t="shared" si="48"/>
        <v>4204.2</v>
      </c>
      <c r="Z461" s="17">
        <f t="shared" ref="Z461:Z520" si="49">$G$19+Y461</f>
        <v>4689.2</v>
      </c>
      <c r="AA461" s="246">
        <f t="shared" si="45"/>
        <v>6370</v>
      </c>
      <c r="AB461" s="17">
        <f t="shared" si="46"/>
        <v>1680.8000000000002</v>
      </c>
      <c r="AC461" s="16">
        <f t="shared" si="47"/>
        <v>910</v>
      </c>
    </row>
    <row r="462" spans="23:29">
      <c r="W462" s="16">
        <v>912</v>
      </c>
      <c r="X462" s="246">
        <f t="shared" si="44"/>
        <v>3192</v>
      </c>
      <c r="Y462" s="246">
        <f t="shared" si="48"/>
        <v>4213.4400000000005</v>
      </c>
      <c r="Z462" s="17">
        <f t="shared" si="49"/>
        <v>4698.4400000000005</v>
      </c>
      <c r="AA462" s="246">
        <f t="shared" si="45"/>
        <v>6384</v>
      </c>
      <c r="AB462" s="17">
        <f t="shared" si="46"/>
        <v>1685.5599999999995</v>
      </c>
      <c r="AC462" s="16">
        <f t="shared" si="47"/>
        <v>912</v>
      </c>
    </row>
    <row r="463" spans="23:29">
      <c r="W463" s="16">
        <v>914</v>
      </c>
      <c r="X463" s="246">
        <f t="shared" si="44"/>
        <v>3199</v>
      </c>
      <c r="Y463" s="246">
        <f t="shared" si="48"/>
        <v>4222.68</v>
      </c>
      <c r="Z463" s="17">
        <f t="shared" si="49"/>
        <v>4707.68</v>
      </c>
      <c r="AA463" s="246">
        <f t="shared" si="45"/>
        <v>6398</v>
      </c>
      <c r="AB463" s="17">
        <f t="shared" si="46"/>
        <v>1690.3199999999997</v>
      </c>
      <c r="AC463" s="16">
        <f t="shared" si="47"/>
        <v>914</v>
      </c>
    </row>
    <row r="464" spans="23:29">
      <c r="W464" s="16">
        <v>916</v>
      </c>
      <c r="X464" s="246">
        <f t="shared" si="44"/>
        <v>3206</v>
      </c>
      <c r="Y464" s="246">
        <f t="shared" si="48"/>
        <v>4231.92</v>
      </c>
      <c r="Z464" s="17">
        <f t="shared" si="49"/>
        <v>4716.92</v>
      </c>
      <c r="AA464" s="246">
        <f t="shared" si="45"/>
        <v>6412</v>
      </c>
      <c r="AB464" s="17">
        <f t="shared" si="46"/>
        <v>1695.08</v>
      </c>
      <c r="AC464" s="16">
        <f t="shared" si="47"/>
        <v>916</v>
      </c>
    </row>
    <row r="465" spans="23:29">
      <c r="W465" s="16">
        <v>918</v>
      </c>
      <c r="X465" s="246">
        <f t="shared" si="44"/>
        <v>3213</v>
      </c>
      <c r="Y465" s="246">
        <f t="shared" si="48"/>
        <v>4241.16</v>
      </c>
      <c r="Z465" s="17">
        <f t="shared" si="49"/>
        <v>4726.16</v>
      </c>
      <c r="AA465" s="246">
        <f t="shared" si="45"/>
        <v>6426</v>
      </c>
      <c r="AB465" s="17">
        <f t="shared" si="46"/>
        <v>1699.8400000000001</v>
      </c>
      <c r="AC465" s="16">
        <f t="shared" si="47"/>
        <v>918</v>
      </c>
    </row>
    <row r="466" spans="23:29">
      <c r="W466" s="16">
        <v>920</v>
      </c>
      <c r="X466" s="246">
        <f t="shared" si="44"/>
        <v>3220</v>
      </c>
      <c r="Y466" s="246">
        <f t="shared" si="48"/>
        <v>4250.4000000000005</v>
      </c>
      <c r="Z466" s="17">
        <f t="shared" si="49"/>
        <v>4735.4000000000005</v>
      </c>
      <c r="AA466" s="246">
        <f t="shared" si="45"/>
        <v>6440</v>
      </c>
      <c r="AB466" s="17">
        <f t="shared" si="46"/>
        <v>1704.5999999999995</v>
      </c>
      <c r="AC466" s="16">
        <f t="shared" si="47"/>
        <v>920</v>
      </c>
    </row>
    <row r="467" spans="23:29">
      <c r="W467" s="16">
        <v>922</v>
      </c>
      <c r="X467" s="246">
        <f t="shared" si="44"/>
        <v>3227</v>
      </c>
      <c r="Y467" s="246">
        <f t="shared" si="48"/>
        <v>4259.6400000000003</v>
      </c>
      <c r="Z467" s="17">
        <f t="shared" si="49"/>
        <v>4744.6400000000003</v>
      </c>
      <c r="AA467" s="246">
        <f t="shared" si="45"/>
        <v>6454</v>
      </c>
      <c r="AB467" s="17">
        <f t="shared" si="46"/>
        <v>1709.3599999999997</v>
      </c>
      <c r="AC467" s="16">
        <f t="shared" si="47"/>
        <v>922</v>
      </c>
    </row>
    <row r="468" spans="23:29">
      <c r="W468" s="16">
        <v>924</v>
      </c>
      <c r="X468" s="246">
        <f t="shared" si="44"/>
        <v>3234</v>
      </c>
      <c r="Y468" s="246">
        <f t="shared" si="48"/>
        <v>4268.88</v>
      </c>
      <c r="Z468" s="17">
        <f t="shared" si="49"/>
        <v>4753.88</v>
      </c>
      <c r="AA468" s="246">
        <f t="shared" si="45"/>
        <v>6468</v>
      </c>
      <c r="AB468" s="17">
        <f t="shared" si="46"/>
        <v>1714.12</v>
      </c>
      <c r="AC468" s="16">
        <f t="shared" si="47"/>
        <v>924</v>
      </c>
    </row>
    <row r="469" spans="23:29">
      <c r="W469" s="16">
        <v>926</v>
      </c>
      <c r="X469" s="246">
        <f t="shared" si="44"/>
        <v>3241</v>
      </c>
      <c r="Y469" s="246">
        <f t="shared" si="48"/>
        <v>4278.12</v>
      </c>
      <c r="Z469" s="17">
        <f t="shared" si="49"/>
        <v>4763.12</v>
      </c>
      <c r="AA469" s="246">
        <f t="shared" si="45"/>
        <v>6482</v>
      </c>
      <c r="AB469" s="17">
        <f t="shared" si="46"/>
        <v>1718.88</v>
      </c>
      <c r="AC469" s="16">
        <f t="shared" si="47"/>
        <v>926</v>
      </c>
    </row>
    <row r="470" spans="23:29">
      <c r="W470" s="16">
        <v>928</v>
      </c>
      <c r="X470" s="246">
        <f t="shared" si="44"/>
        <v>3248</v>
      </c>
      <c r="Y470" s="246">
        <f t="shared" si="48"/>
        <v>4287.3599999999997</v>
      </c>
      <c r="Z470" s="17">
        <f t="shared" si="49"/>
        <v>4772.3599999999997</v>
      </c>
      <c r="AA470" s="246">
        <f t="shared" si="45"/>
        <v>6496</v>
      </c>
      <c r="AB470" s="17">
        <f t="shared" si="46"/>
        <v>1723.6400000000003</v>
      </c>
      <c r="AC470" s="16">
        <f t="shared" si="47"/>
        <v>928</v>
      </c>
    </row>
    <row r="471" spans="23:29">
      <c r="W471" s="16">
        <v>930</v>
      </c>
      <c r="X471" s="246">
        <f t="shared" si="44"/>
        <v>3255</v>
      </c>
      <c r="Y471" s="246">
        <f t="shared" si="48"/>
        <v>4296.6000000000004</v>
      </c>
      <c r="Z471" s="17">
        <f t="shared" si="49"/>
        <v>4781.6000000000004</v>
      </c>
      <c r="AA471" s="246">
        <f t="shared" si="45"/>
        <v>6510</v>
      </c>
      <c r="AB471" s="17">
        <f t="shared" si="46"/>
        <v>1728.3999999999996</v>
      </c>
      <c r="AC471" s="16">
        <f t="shared" si="47"/>
        <v>930</v>
      </c>
    </row>
    <row r="472" spans="23:29">
      <c r="W472" s="16">
        <v>932</v>
      </c>
      <c r="X472" s="246">
        <f t="shared" si="44"/>
        <v>3262</v>
      </c>
      <c r="Y472" s="246">
        <f t="shared" si="48"/>
        <v>4305.84</v>
      </c>
      <c r="Z472" s="17">
        <f t="shared" si="49"/>
        <v>4790.84</v>
      </c>
      <c r="AA472" s="246">
        <f t="shared" si="45"/>
        <v>6524</v>
      </c>
      <c r="AB472" s="17">
        <f t="shared" si="46"/>
        <v>1733.1599999999999</v>
      </c>
      <c r="AC472" s="16">
        <f t="shared" si="47"/>
        <v>932</v>
      </c>
    </row>
    <row r="473" spans="23:29">
      <c r="W473" s="16">
        <v>934</v>
      </c>
      <c r="X473" s="246">
        <f t="shared" si="44"/>
        <v>3269</v>
      </c>
      <c r="Y473" s="246">
        <f t="shared" si="48"/>
        <v>4315.08</v>
      </c>
      <c r="Z473" s="17">
        <f t="shared" si="49"/>
        <v>4800.08</v>
      </c>
      <c r="AA473" s="246">
        <f t="shared" si="45"/>
        <v>6538</v>
      </c>
      <c r="AB473" s="17">
        <f t="shared" si="46"/>
        <v>1737.92</v>
      </c>
      <c r="AC473" s="16">
        <f t="shared" si="47"/>
        <v>934</v>
      </c>
    </row>
    <row r="474" spans="23:29">
      <c r="W474" s="16">
        <v>936</v>
      </c>
      <c r="X474" s="246">
        <f t="shared" si="44"/>
        <v>3276</v>
      </c>
      <c r="Y474" s="246">
        <f t="shared" si="48"/>
        <v>4324.32</v>
      </c>
      <c r="Z474" s="17">
        <f t="shared" si="49"/>
        <v>4809.32</v>
      </c>
      <c r="AA474" s="246">
        <f t="shared" si="45"/>
        <v>6552</v>
      </c>
      <c r="AB474" s="17">
        <f t="shared" si="46"/>
        <v>1742.6800000000003</v>
      </c>
      <c r="AC474" s="16">
        <f t="shared" si="47"/>
        <v>936</v>
      </c>
    </row>
    <row r="475" spans="23:29">
      <c r="W475" s="16">
        <v>938</v>
      </c>
      <c r="X475" s="246">
        <f t="shared" si="44"/>
        <v>3283</v>
      </c>
      <c r="Y475" s="246">
        <f t="shared" si="48"/>
        <v>4333.5600000000004</v>
      </c>
      <c r="Z475" s="17">
        <f t="shared" si="49"/>
        <v>4818.5600000000004</v>
      </c>
      <c r="AA475" s="246">
        <f t="shared" si="45"/>
        <v>6566</v>
      </c>
      <c r="AB475" s="17">
        <f t="shared" si="46"/>
        <v>1747.4399999999996</v>
      </c>
      <c r="AC475" s="16">
        <f t="shared" si="47"/>
        <v>938</v>
      </c>
    </row>
    <row r="476" spans="23:29">
      <c r="W476" s="16">
        <v>940</v>
      </c>
      <c r="X476" s="246">
        <f t="shared" si="44"/>
        <v>3290</v>
      </c>
      <c r="Y476" s="246">
        <f t="shared" si="48"/>
        <v>4342.8</v>
      </c>
      <c r="Z476" s="17">
        <f t="shared" si="49"/>
        <v>4827.8</v>
      </c>
      <c r="AA476" s="246">
        <f t="shared" si="45"/>
        <v>6580</v>
      </c>
      <c r="AB476" s="17">
        <f t="shared" si="46"/>
        <v>1752.1999999999998</v>
      </c>
      <c r="AC476" s="16">
        <f t="shared" si="47"/>
        <v>940</v>
      </c>
    </row>
    <row r="477" spans="23:29">
      <c r="W477" s="16">
        <v>942</v>
      </c>
      <c r="X477" s="246">
        <f t="shared" si="44"/>
        <v>3297</v>
      </c>
      <c r="Y477" s="246">
        <f t="shared" si="48"/>
        <v>4352.04</v>
      </c>
      <c r="Z477" s="17">
        <f t="shared" si="49"/>
        <v>4837.04</v>
      </c>
      <c r="AA477" s="246">
        <f t="shared" si="45"/>
        <v>6594</v>
      </c>
      <c r="AB477" s="17">
        <f t="shared" si="46"/>
        <v>1756.96</v>
      </c>
      <c r="AC477" s="16">
        <f t="shared" si="47"/>
        <v>942</v>
      </c>
    </row>
    <row r="478" spans="23:29">
      <c r="W478" s="16">
        <v>944</v>
      </c>
      <c r="X478" s="246">
        <f t="shared" si="44"/>
        <v>3304</v>
      </c>
      <c r="Y478" s="246">
        <f t="shared" si="48"/>
        <v>4361.28</v>
      </c>
      <c r="Z478" s="17">
        <f t="shared" si="49"/>
        <v>4846.28</v>
      </c>
      <c r="AA478" s="246">
        <f t="shared" si="45"/>
        <v>6608</v>
      </c>
      <c r="AB478" s="17">
        <f t="shared" si="46"/>
        <v>1761.7200000000003</v>
      </c>
      <c r="AC478" s="16">
        <f t="shared" si="47"/>
        <v>944</v>
      </c>
    </row>
    <row r="479" spans="23:29">
      <c r="W479" s="16">
        <v>946</v>
      </c>
      <c r="X479" s="246">
        <f t="shared" si="44"/>
        <v>3311</v>
      </c>
      <c r="Y479" s="246">
        <f t="shared" si="48"/>
        <v>4370.5200000000004</v>
      </c>
      <c r="Z479" s="17">
        <f t="shared" si="49"/>
        <v>4855.5200000000004</v>
      </c>
      <c r="AA479" s="246">
        <f t="shared" si="45"/>
        <v>6622</v>
      </c>
      <c r="AB479" s="17">
        <f t="shared" si="46"/>
        <v>1766.4799999999996</v>
      </c>
      <c r="AC479" s="16">
        <f t="shared" si="47"/>
        <v>946</v>
      </c>
    </row>
    <row r="480" spans="23:29">
      <c r="W480" s="16">
        <v>948</v>
      </c>
      <c r="X480" s="246">
        <f t="shared" si="44"/>
        <v>3318</v>
      </c>
      <c r="Y480" s="246">
        <f t="shared" si="48"/>
        <v>4379.76</v>
      </c>
      <c r="Z480" s="17">
        <f t="shared" si="49"/>
        <v>4864.76</v>
      </c>
      <c r="AA480" s="246">
        <f t="shared" si="45"/>
        <v>6636</v>
      </c>
      <c r="AB480" s="17">
        <f t="shared" si="46"/>
        <v>1771.2399999999998</v>
      </c>
      <c r="AC480" s="16">
        <f t="shared" si="47"/>
        <v>948</v>
      </c>
    </row>
    <row r="481" spans="23:29">
      <c r="W481" s="16">
        <v>950</v>
      </c>
      <c r="X481" s="246">
        <f t="shared" si="44"/>
        <v>3325</v>
      </c>
      <c r="Y481" s="246">
        <f t="shared" si="48"/>
        <v>4389</v>
      </c>
      <c r="Z481" s="17">
        <f t="shared" si="49"/>
        <v>4874</v>
      </c>
      <c r="AA481" s="246">
        <f t="shared" si="45"/>
        <v>6650</v>
      </c>
      <c r="AB481" s="17">
        <f t="shared" si="46"/>
        <v>1776</v>
      </c>
      <c r="AC481" s="16">
        <f t="shared" si="47"/>
        <v>950</v>
      </c>
    </row>
    <row r="482" spans="23:29">
      <c r="W482" s="16">
        <v>952</v>
      </c>
      <c r="X482" s="246">
        <f t="shared" si="44"/>
        <v>3332</v>
      </c>
      <c r="Y482" s="246">
        <f t="shared" si="48"/>
        <v>4398.24</v>
      </c>
      <c r="Z482" s="17">
        <f t="shared" si="49"/>
        <v>4883.24</v>
      </c>
      <c r="AA482" s="246">
        <f t="shared" si="45"/>
        <v>6664</v>
      </c>
      <c r="AB482" s="17">
        <f t="shared" si="46"/>
        <v>1780.7600000000002</v>
      </c>
      <c r="AC482" s="16">
        <f t="shared" si="47"/>
        <v>952</v>
      </c>
    </row>
    <row r="483" spans="23:29">
      <c r="W483" s="16">
        <v>954</v>
      </c>
      <c r="X483" s="246">
        <f t="shared" si="44"/>
        <v>3339</v>
      </c>
      <c r="Y483" s="246">
        <f t="shared" si="48"/>
        <v>4407.4800000000005</v>
      </c>
      <c r="Z483" s="17">
        <f t="shared" si="49"/>
        <v>4892.4800000000005</v>
      </c>
      <c r="AA483" s="246">
        <f t="shared" si="45"/>
        <v>6678</v>
      </c>
      <c r="AB483" s="17">
        <f t="shared" si="46"/>
        <v>1785.5199999999995</v>
      </c>
      <c r="AC483" s="16">
        <f t="shared" si="47"/>
        <v>954</v>
      </c>
    </row>
    <row r="484" spans="23:29">
      <c r="W484" s="16">
        <v>956</v>
      </c>
      <c r="X484" s="246">
        <f t="shared" si="44"/>
        <v>3346</v>
      </c>
      <c r="Y484" s="246">
        <f t="shared" si="48"/>
        <v>4416.72</v>
      </c>
      <c r="Z484" s="17">
        <f t="shared" si="49"/>
        <v>4901.72</v>
      </c>
      <c r="AA484" s="246">
        <f t="shared" si="45"/>
        <v>6692</v>
      </c>
      <c r="AB484" s="17">
        <f t="shared" si="46"/>
        <v>1790.2799999999997</v>
      </c>
      <c r="AC484" s="16">
        <f t="shared" si="47"/>
        <v>956</v>
      </c>
    </row>
    <row r="485" spans="23:29">
      <c r="W485" s="16">
        <v>958</v>
      </c>
      <c r="X485" s="246">
        <f t="shared" si="44"/>
        <v>3353</v>
      </c>
      <c r="Y485" s="246">
        <f t="shared" si="48"/>
        <v>4425.96</v>
      </c>
      <c r="Z485" s="17">
        <f t="shared" si="49"/>
        <v>4910.96</v>
      </c>
      <c r="AA485" s="246">
        <f t="shared" si="45"/>
        <v>6706</v>
      </c>
      <c r="AB485" s="17">
        <f t="shared" si="46"/>
        <v>1795.04</v>
      </c>
      <c r="AC485" s="16">
        <f t="shared" si="47"/>
        <v>958</v>
      </c>
    </row>
    <row r="486" spans="23:29">
      <c r="W486" s="16">
        <v>960</v>
      </c>
      <c r="X486" s="246">
        <f t="shared" si="44"/>
        <v>3360</v>
      </c>
      <c r="Y486" s="246">
        <f t="shared" si="48"/>
        <v>4435.2</v>
      </c>
      <c r="Z486" s="17">
        <f t="shared" si="49"/>
        <v>4920.2</v>
      </c>
      <c r="AA486" s="246">
        <f t="shared" si="45"/>
        <v>6720</v>
      </c>
      <c r="AB486" s="17">
        <f t="shared" si="46"/>
        <v>1799.8000000000002</v>
      </c>
      <c r="AC486" s="16">
        <f t="shared" si="47"/>
        <v>960</v>
      </c>
    </row>
    <row r="487" spans="23:29">
      <c r="W487" s="16">
        <v>962</v>
      </c>
      <c r="X487" s="246">
        <f t="shared" si="44"/>
        <v>3367</v>
      </c>
      <c r="Y487" s="246">
        <f t="shared" si="48"/>
        <v>4444.4400000000005</v>
      </c>
      <c r="Z487" s="17">
        <f t="shared" si="49"/>
        <v>4929.4400000000005</v>
      </c>
      <c r="AA487" s="246">
        <f t="shared" si="45"/>
        <v>6734</v>
      </c>
      <c r="AB487" s="17">
        <f t="shared" si="46"/>
        <v>1804.5599999999995</v>
      </c>
      <c r="AC487" s="16">
        <f t="shared" si="47"/>
        <v>962</v>
      </c>
    </row>
    <row r="488" spans="23:29">
      <c r="W488" s="16">
        <v>964</v>
      </c>
      <c r="X488" s="246">
        <f t="shared" si="44"/>
        <v>3374</v>
      </c>
      <c r="Y488" s="246">
        <f t="shared" si="48"/>
        <v>4453.68</v>
      </c>
      <c r="Z488" s="17">
        <f t="shared" si="49"/>
        <v>4938.68</v>
      </c>
      <c r="AA488" s="246">
        <f t="shared" si="45"/>
        <v>6748</v>
      </c>
      <c r="AB488" s="17">
        <f t="shared" si="46"/>
        <v>1809.3199999999997</v>
      </c>
      <c r="AC488" s="16">
        <f t="shared" si="47"/>
        <v>964</v>
      </c>
    </row>
    <row r="489" spans="23:29">
      <c r="W489" s="16">
        <v>966</v>
      </c>
      <c r="X489" s="246">
        <f t="shared" si="44"/>
        <v>3381</v>
      </c>
      <c r="Y489" s="246">
        <f t="shared" si="48"/>
        <v>4462.92</v>
      </c>
      <c r="Z489" s="17">
        <f t="shared" si="49"/>
        <v>4947.92</v>
      </c>
      <c r="AA489" s="246">
        <f t="shared" si="45"/>
        <v>6762</v>
      </c>
      <c r="AB489" s="17">
        <f t="shared" si="46"/>
        <v>1814.08</v>
      </c>
      <c r="AC489" s="16">
        <f t="shared" si="47"/>
        <v>966</v>
      </c>
    </row>
    <row r="490" spans="23:29">
      <c r="W490" s="16">
        <v>968</v>
      </c>
      <c r="X490" s="246">
        <f t="shared" si="44"/>
        <v>3388</v>
      </c>
      <c r="Y490" s="246">
        <f t="shared" si="48"/>
        <v>4472.16</v>
      </c>
      <c r="Z490" s="17">
        <f t="shared" si="49"/>
        <v>4957.16</v>
      </c>
      <c r="AA490" s="246">
        <f t="shared" si="45"/>
        <v>6776</v>
      </c>
      <c r="AB490" s="17">
        <f t="shared" si="46"/>
        <v>1818.8400000000001</v>
      </c>
      <c r="AC490" s="16">
        <f t="shared" si="47"/>
        <v>968</v>
      </c>
    </row>
    <row r="491" spans="23:29">
      <c r="W491" s="16">
        <v>970</v>
      </c>
      <c r="X491" s="246">
        <f t="shared" si="44"/>
        <v>3395</v>
      </c>
      <c r="Y491" s="246">
        <f t="shared" si="48"/>
        <v>4481.4000000000005</v>
      </c>
      <c r="Z491" s="17">
        <f t="shared" si="49"/>
        <v>4966.4000000000005</v>
      </c>
      <c r="AA491" s="246">
        <f t="shared" si="45"/>
        <v>6790</v>
      </c>
      <c r="AB491" s="17">
        <f t="shared" si="46"/>
        <v>1823.5999999999995</v>
      </c>
      <c r="AC491" s="16">
        <f t="shared" si="47"/>
        <v>970</v>
      </c>
    </row>
    <row r="492" spans="23:29">
      <c r="W492" s="16">
        <v>972</v>
      </c>
      <c r="X492" s="246">
        <f t="shared" si="44"/>
        <v>3402</v>
      </c>
      <c r="Y492" s="246">
        <f t="shared" si="48"/>
        <v>4490.6400000000003</v>
      </c>
      <c r="Z492" s="17">
        <f t="shared" si="49"/>
        <v>4975.6400000000003</v>
      </c>
      <c r="AA492" s="246">
        <f t="shared" si="45"/>
        <v>6804</v>
      </c>
      <c r="AB492" s="17">
        <f t="shared" si="46"/>
        <v>1828.3599999999997</v>
      </c>
      <c r="AC492" s="16">
        <f t="shared" si="47"/>
        <v>972</v>
      </c>
    </row>
    <row r="493" spans="23:29">
      <c r="W493" s="16">
        <v>974</v>
      </c>
      <c r="X493" s="246">
        <f t="shared" si="44"/>
        <v>3409</v>
      </c>
      <c r="Y493" s="246">
        <f t="shared" si="48"/>
        <v>4499.88</v>
      </c>
      <c r="Z493" s="17">
        <f t="shared" si="49"/>
        <v>4984.88</v>
      </c>
      <c r="AA493" s="246">
        <f t="shared" si="45"/>
        <v>6818</v>
      </c>
      <c r="AB493" s="17">
        <f t="shared" si="46"/>
        <v>1833.12</v>
      </c>
      <c r="AC493" s="16">
        <f t="shared" si="47"/>
        <v>974</v>
      </c>
    </row>
    <row r="494" spans="23:29">
      <c r="W494" s="16">
        <v>976</v>
      </c>
      <c r="X494" s="246">
        <f t="shared" si="44"/>
        <v>3416</v>
      </c>
      <c r="Y494" s="246">
        <f t="shared" si="48"/>
        <v>4509.12</v>
      </c>
      <c r="Z494" s="17">
        <f t="shared" si="49"/>
        <v>4994.12</v>
      </c>
      <c r="AA494" s="246">
        <f t="shared" si="45"/>
        <v>6832</v>
      </c>
      <c r="AB494" s="17">
        <f t="shared" si="46"/>
        <v>1837.88</v>
      </c>
      <c r="AC494" s="16">
        <f t="shared" si="47"/>
        <v>976</v>
      </c>
    </row>
    <row r="495" spans="23:29">
      <c r="W495" s="16">
        <v>978</v>
      </c>
      <c r="X495" s="246">
        <f t="shared" si="44"/>
        <v>3423</v>
      </c>
      <c r="Y495" s="246">
        <f t="shared" si="48"/>
        <v>4518.3599999999997</v>
      </c>
      <c r="Z495" s="17">
        <f t="shared" si="49"/>
        <v>5003.3599999999997</v>
      </c>
      <c r="AA495" s="246">
        <f t="shared" si="45"/>
        <v>6846</v>
      </c>
      <c r="AB495" s="17">
        <f t="shared" si="46"/>
        <v>1842.6400000000003</v>
      </c>
      <c r="AC495" s="16">
        <f t="shared" si="47"/>
        <v>978</v>
      </c>
    </row>
    <row r="496" spans="23:29">
      <c r="W496" s="16">
        <v>980</v>
      </c>
      <c r="X496" s="246">
        <f t="shared" si="44"/>
        <v>3430</v>
      </c>
      <c r="Y496" s="246">
        <f t="shared" si="48"/>
        <v>4527.6000000000004</v>
      </c>
      <c r="Z496" s="17">
        <f t="shared" si="49"/>
        <v>5012.6000000000004</v>
      </c>
      <c r="AA496" s="246">
        <f t="shared" si="45"/>
        <v>6860</v>
      </c>
      <c r="AB496" s="17">
        <f t="shared" si="46"/>
        <v>1847.3999999999996</v>
      </c>
      <c r="AC496" s="16">
        <f t="shared" si="47"/>
        <v>980</v>
      </c>
    </row>
    <row r="497" spans="23:29">
      <c r="W497" s="16">
        <v>982</v>
      </c>
      <c r="X497" s="246">
        <f t="shared" si="44"/>
        <v>3437</v>
      </c>
      <c r="Y497" s="246">
        <f t="shared" si="48"/>
        <v>4536.84</v>
      </c>
      <c r="Z497" s="17">
        <f t="shared" si="49"/>
        <v>5021.84</v>
      </c>
      <c r="AA497" s="246">
        <f t="shared" si="45"/>
        <v>6874</v>
      </c>
      <c r="AB497" s="17">
        <f t="shared" si="46"/>
        <v>1852.1599999999999</v>
      </c>
      <c r="AC497" s="16">
        <f t="shared" si="47"/>
        <v>982</v>
      </c>
    </row>
    <row r="498" spans="23:29">
      <c r="W498" s="16">
        <v>984</v>
      </c>
      <c r="X498" s="246">
        <f t="shared" si="44"/>
        <v>3444</v>
      </c>
      <c r="Y498" s="246">
        <f t="shared" si="48"/>
        <v>4546.08</v>
      </c>
      <c r="Z498" s="17">
        <f t="shared" si="49"/>
        <v>5031.08</v>
      </c>
      <c r="AA498" s="246">
        <f t="shared" si="45"/>
        <v>6888</v>
      </c>
      <c r="AB498" s="17">
        <f t="shared" si="46"/>
        <v>1856.92</v>
      </c>
      <c r="AC498" s="16">
        <f t="shared" si="47"/>
        <v>984</v>
      </c>
    </row>
    <row r="499" spans="23:29">
      <c r="W499" s="16">
        <v>986</v>
      </c>
      <c r="X499" s="246">
        <f t="shared" si="44"/>
        <v>3451</v>
      </c>
      <c r="Y499" s="246">
        <f t="shared" si="48"/>
        <v>4555.32</v>
      </c>
      <c r="Z499" s="17">
        <f t="shared" si="49"/>
        <v>5040.32</v>
      </c>
      <c r="AA499" s="246">
        <f t="shared" si="45"/>
        <v>6902</v>
      </c>
      <c r="AB499" s="17">
        <f t="shared" si="46"/>
        <v>1861.6800000000003</v>
      </c>
      <c r="AC499" s="16">
        <f t="shared" si="47"/>
        <v>986</v>
      </c>
    </row>
    <row r="500" spans="23:29">
      <c r="W500" s="16">
        <v>988</v>
      </c>
      <c r="X500" s="246">
        <f t="shared" si="44"/>
        <v>3458</v>
      </c>
      <c r="Y500" s="246">
        <f t="shared" si="48"/>
        <v>4564.5600000000004</v>
      </c>
      <c r="Z500" s="17">
        <f t="shared" si="49"/>
        <v>5049.5600000000004</v>
      </c>
      <c r="AA500" s="246">
        <f t="shared" si="45"/>
        <v>6916</v>
      </c>
      <c r="AB500" s="17">
        <f t="shared" si="46"/>
        <v>1866.4399999999996</v>
      </c>
      <c r="AC500" s="16">
        <f t="shared" si="47"/>
        <v>988</v>
      </c>
    </row>
    <row r="501" spans="23:29">
      <c r="W501" s="16">
        <v>990</v>
      </c>
      <c r="X501" s="246">
        <f t="shared" si="44"/>
        <v>3465</v>
      </c>
      <c r="Y501" s="246">
        <f t="shared" si="48"/>
        <v>4573.8</v>
      </c>
      <c r="Z501" s="17">
        <f t="shared" si="49"/>
        <v>5058.8</v>
      </c>
      <c r="AA501" s="246">
        <f t="shared" si="45"/>
        <v>6930</v>
      </c>
      <c r="AB501" s="17">
        <f t="shared" si="46"/>
        <v>1871.1999999999998</v>
      </c>
      <c r="AC501" s="16">
        <f t="shared" si="47"/>
        <v>990</v>
      </c>
    </row>
    <row r="502" spans="23:29">
      <c r="W502" s="16">
        <v>992</v>
      </c>
      <c r="X502" s="246">
        <f t="shared" si="44"/>
        <v>3472</v>
      </c>
      <c r="Y502" s="246">
        <f t="shared" si="48"/>
        <v>4583.04</v>
      </c>
      <c r="Z502" s="17">
        <f t="shared" si="49"/>
        <v>5068.04</v>
      </c>
      <c r="AA502" s="246">
        <f t="shared" si="45"/>
        <v>6944</v>
      </c>
      <c r="AB502" s="17">
        <f t="shared" si="46"/>
        <v>1875.96</v>
      </c>
      <c r="AC502" s="16">
        <f t="shared" si="47"/>
        <v>992</v>
      </c>
    </row>
    <row r="503" spans="23:29">
      <c r="W503" s="16">
        <v>994</v>
      </c>
      <c r="X503" s="246">
        <f t="shared" si="44"/>
        <v>3479</v>
      </c>
      <c r="Y503" s="246">
        <f t="shared" si="48"/>
        <v>4592.28</v>
      </c>
      <c r="Z503" s="17">
        <f t="shared" si="49"/>
        <v>5077.28</v>
      </c>
      <c r="AA503" s="246">
        <f t="shared" si="45"/>
        <v>6958</v>
      </c>
      <c r="AB503" s="17">
        <f t="shared" si="46"/>
        <v>1880.7200000000003</v>
      </c>
      <c r="AC503" s="16">
        <f t="shared" si="47"/>
        <v>994</v>
      </c>
    </row>
    <row r="504" spans="23:29">
      <c r="W504" s="16">
        <v>996</v>
      </c>
      <c r="X504" s="246">
        <f t="shared" si="44"/>
        <v>3486</v>
      </c>
      <c r="Y504" s="246">
        <f t="shared" si="48"/>
        <v>4601.5200000000004</v>
      </c>
      <c r="Z504" s="17">
        <f t="shared" si="49"/>
        <v>5086.5200000000004</v>
      </c>
      <c r="AA504" s="246">
        <f t="shared" si="45"/>
        <v>6972</v>
      </c>
      <c r="AB504" s="17">
        <f t="shared" si="46"/>
        <v>1885.4799999999996</v>
      </c>
      <c r="AC504" s="16">
        <f t="shared" si="47"/>
        <v>996</v>
      </c>
    </row>
    <row r="505" spans="23:29">
      <c r="W505" s="16">
        <v>998</v>
      </c>
      <c r="X505" s="246">
        <f t="shared" si="44"/>
        <v>3493</v>
      </c>
      <c r="Y505" s="246">
        <f t="shared" si="48"/>
        <v>4610.76</v>
      </c>
      <c r="Z505" s="17">
        <f t="shared" si="49"/>
        <v>5095.76</v>
      </c>
      <c r="AA505" s="246">
        <f t="shared" si="45"/>
        <v>6986</v>
      </c>
      <c r="AB505" s="17">
        <f t="shared" si="46"/>
        <v>1890.2399999999998</v>
      </c>
      <c r="AC505" s="16">
        <f t="shared" si="47"/>
        <v>998</v>
      </c>
    </row>
    <row r="506" spans="23:29">
      <c r="W506" s="16">
        <v>1000</v>
      </c>
      <c r="X506" s="246">
        <f t="shared" si="44"/>
        <v>3500</v>
      </c>
      <c r="Y506" s="246">
        <f t="shared" si="48"/>
        <v>4620</v>
      </c>
      <c r="Z506" s="17">
        <f t="shared" si="49"/>
        <v>5105</v>
      </c>
      <c r="AA506" s="246">
        <f t="shared" si="45"/>
        <v>7000</v>
      </c>
      <c r="AB506" s="17">
        <f t="shared" si="46"/>
        <v>1895</v>
      </c>
      <c r="AC506" s="16">
        <f t="shared" si="47"/>
        <v>1000</v>
      </c>
    </row>
    <row r="507" spans="23:29">
      <c r="W507" s="16">
        <v>1002</v>
      </c>
      <c r="X507" s="246">
        <f t="shared" si="44"/>
        <v>3507</v>
      </c>
      <c r="Y507" s="246">
        <f t="shared" si="48"/>
        <v>4629.24</v>
      </c>
      <c r="Z507" s="17">
        <f t="shared" si="49"/>
        <v>5114.24</v>
      </c>
      <c r="AA507" s="246">
        <f t="shared" si="45"/>
        <v>7014</v>
      </c>
      <c r="AB507" s="17">
        <f t="shared" si="46"/>
        <v>1899.7600000000002</v>
      </c>
      <c r="AC507" s="16">
        <f t="shared" si="47"/>
        <v>1002</v>
      </c>
    </row>
    <row r="508" spans="23:29">
      <c r="W508" s="16">
        <v>1004</v>
      </c>
      <c r="X508" s="246">
        <f t="shared" si="44"/>
        <v>3514</v>
      </c>
      <c r="Y508" s="246">
        <f t="shared" si="48"/>
        <v>4638.4800000000005</v>
      </c>
      <c r="Z508" s="17">
        <f t="shared" si="49"/>
        <v>5123.4800000000005</v>
      </c>
      <c r="AA508" s="246">
        <f t="shared" si="45"/>
        <v>7028</v>
      </c>
      <c r="AB508" s="17">
        <f t="shared" si="46"/>
        <v>1904.5199999999995</v>
      </c>
      <c r="AC508" s="16">
        <f t="shared" si="47"/>
        <v>1004</v>
      </c>
    </row>
    <row r="509" spans="23:29">
      <c r="W509" s="16">
        <v>1006</v>
      </c>
      <c r="X509" s="246">
        <f t="shared" si="44"/>
        <v>3521</v>
      </c>
      <c r="Y509" s="246">
        <f t="shared" si="48"/>
        <v>4647.72</v>
      </c>
      <c r="Z509" s="17">
        <f t="shared" si="49"/>
        <v>5132.72</v>
      </c>
      <c r="AA509" s="246">
        <f t="shared" si="45"/>
        <v>7042</v>
      </c>
      <c r="AB509" s="17">
        <f t="shared" si="46"/>
        <v>1909.2799999999997</v>
      </c>
      <c r="AC509" s="16">
        <f t="shared" si="47"/>
        <v>1006</v>
      </c>
    </row>
    <row r="510" spans="23:29">
      <c r="W510" s="16">
        <v>1008</v>
      </c>
      <c r="X510" s="246">
        <f t="shared" si="44"/>
        <v>3528</v>
      </c>
      <c r="Y510" s="246">
        <f t="shared" si="48"/>
        <v>4656.96</v>
      </c>
      <c r="Z510" s="17">
        <f t="shared" si="49"/>
        <v>5141.96</v>
      </c>
      <c r="AA510" s="246">
        <f t="shared" si="45"/>
        <v>7056</v>
      </c>
      <c r="AB510" s="17">
        <f t="shared" si="46"/>
        <v>1914.04</v>
      </c>
      <c r="AC510" s="16">
        <f t="shared" si="47"/>
        <v>1008</v>
      </c>
    </row>
    <row r="511" spans="23:29">
      <c r="W511" s="16">
        <v>1010</v>
      </c>
      <c r="X511" s="246">
        <f t="shared" si="44"/>
        <v>3535</v>
      </c>
      <c r="Y511" s="246">
        <f t="shared" si="48"/>
        <v>4666.2</v>
      </c>
      <c r="Z511" s="17">
        <f t="shared" si="49"/>
        <v>5151.2</v>
      </c>
      <c r="AA511" s="246">
        <f t="shared" si="45"/>
        <v>7070</v>
      </c>
      <c r="AB511" s="17">
        <f t="shared" si="46"/>
        <v>1918.8000000000002</v>
      </c>
      <c r="AC511" s="16">
        <f t="shared" si="47"/>
        <v>1010</v>
      </c>
    </row>
    <row r="512" spans="23:29">
      <c r="W512" s="16">
        <v>1012</v>
      </c>
      <c r="X512" s="246">
        <f t="shared" si="44"/>
        <v>3542</v>
      </c>
      <c r="Y512" s="246">
        <f t="shared" si="48"/>
        <v>4675.4400000000005</v>
      </c>
      <c r="Z512" s="17">
        <f t="shared" si="49"/>
        <v>5160.4400000000005</v>
      </c>
      <c r="AA512" s="246">
        <f t="shared" si="45"/>
        <v>7084</v>
      </c>
      <c r="AB512" s="17">
        <f t="shared" si="46"/>
        <v>1923.5599999999995</v>
      </c>
      <c r="AC512" s="16">
        <f t="shared" si="47"/>
        <v>1012</v>
      </c>
    </row>
    <row r="513" spans="23:29">
      <c r="W513" s="16">
        <v>1014</v>
      </c>
      <c r="X513" s="246">
        <f t="shared" si="44"/>
        <v>3549</v>
      </c>
      <c r="Y513" s="246">
        <f t="shared" si="48"/>
        <v>4684.68</v>
      </c>
      <c r="Z513" s="17">
        <f t="shared" si="49"/>
        <v>5169.68</v>
      </c>
      <c r="AA513" s="246">
        <f t="shared" si="45"/>
        <v>7098</v>
      </c>
      <c r="AB513" s="17">
        <f t="shared" si="46"/>
        <v>1928.3199999999997</v>
      </c>
      <c r="AC513" s="16">
        <f t="shared" si="47"/>
        <v>1014</v>
      </c>
    </row>
    <row r="514" spans="23:29">
      <c r="W514" s="16">
        <v>1016</v>
      </c>
      <c r="X514" s="246">
        <f t="shared" si="44"/>
        <v>3556</v>
      </c>
      <c r="Y514" s="246">
        <f t="shared" si="48"/>
        <v>4693.92</v>
      </c>
      <c r="Z514" s="17">
        <f t="shared" si="49"/>
        <v>5178.92</v>
      </c>
      <c r="AA514" s="246">
        <f t="shared" si="45"/>
        <v>7112</v>
      </c>
      <c r="AB514" s="17">
        <f t="shared" si="46"/>
        <v>1933.08</v>
      </c>
      <c r="AC514" s="16">
        <f t="shared" si="47"/>
        <v>1016</v>
      </c>
    </row>
    <row r="515" spans="23:29">
      <c r="W515" s="16">
        <v>1018</v>
      </c>
      <c r="X515" s="246">
        <f t="shared" si="44"/>
        <v>3563</v>
      </c>
      <c r="Y515" s="246">
        <f t="shared" si="48"/>
        <v>4703.16</v>
      </c>
      <c r="Z515" s="17">
        <f t="shared" si="49"/>
        <v>5188.16</v>
      </c>
      <c r="AA515" s="246">
        <f t="shared" si="45"/>
        <v>7126</v>
      </c>
      <c r="AB515" s="17">
        <f t="shared" si="46"/>
        <v>1937.8400000000001</v>
      </c>
      <c r="AC515" s="16">
        <f t="shared" si="47"/>
        <v>1018</v>
      </c>
    </row>
    <row r="516" spans="23:29">
      <c r="W516" s="16">
        <v>1020</v>
      </c>
      <c r="X516" s="246">
        <f t="shared" si="44"/>
        <v>3570</v>
      </c>
      <c r="Y516" s="246">
        <f t="shared" si="48"/>
        <v>4712.4000000000005</v>
      </c>
      <c r="Z516" s="17">
        <f t="shared" si="49"/>
        <v>5197.4000000000005</v>
      </c>
      <c r="AA516" s="246">
        <f t="shared" si="45"/>
        <v>7140</v>
      </c>
      <c r="AB516" s="17">
        <f t="shared" si="46"/>
        <v>1942.5999999999995</v>
      </c>
      <c r="AC516" s="16">
        <f t="shared" si="47"/>
        <v>1020</v>
      </c>
    </row>
    <row r="517" spans="23:29">
      <c r="W517" s="16">
        <v>1022</v>
      </c>
      <c r="X517" s="246">
        <f t="shared" si="44"/>
        <v>3577</v>
      </c>
      <c r="Y517" s="246">
        <f t="shared" si="48"/>
        <v>4721.6400000000003</v>
      </c>
      <c r="Z517" s="17">
        <f t="shared" si="49"/>
        <v>5206.6400000000003</v>
      </c>
      <c r="AA517" s="246">
        <f t="shared" si="45"/>
        <v>7154</v>
      </c>
      <c r="AB517" s="17">
        <f t="shared" si="46"/>
        <v>1947.3599999999997</v>
      </c>
      <c r="AC517" s="16">
        <f t="shared" si="47"/>
        <v>1022</v>
      </c>
    </row>
    <row r="518" spans="23:29">
      <c r="W518" s="16">
        <v>1024</v>
      </c>
      <c r="X518" s="246">
        <f t="shared" ref="X518:X544" si="50">W518*$E$31</f>
        <v>3584</v>
      </c>
      <c r="Y518" s="246">
        <f t="shared" si="48"/>
        <v>4730.88</v>
      </c>
      <c r="Z518" s="17">
        <f t="shared" si="49"/>
        <v>5215.88</v>
      </c>
      <c r="AA518" s="246">
        <f t="shared" ref="AA518:AA544" si="51">W518*$E$36</f>
        <v>7168</v>
      </c>
      <c r="AB518" s="17">
        <f t="shared" ref="AB518:AB544" si="52">AA518-Z518</f>
        <v>1952.12</v>
      </c>
      <c r="AC518" s="16">
        <f t="shared" ref="AC518:AC544" si="53">IF(AB518&gt;0,W518)</f>
        <v>1024</v>
      </c>
    </row>
    <row r="519" spans="23:29">
      <c r="W519" s="16">
        <v>1026</v>
      </c>
      <c r="X519" s="246">
        <f t="shared" si="50"/>
        <v>3591</v>
      </c>
      <c r="Y519" s="246">
        <f t="shared" ref="Y519:Y544" si="54">W519*SUM($E$37:$E$39)</f>
        <v>4740.12</v>
      </c>
      <c r="Z519" s="17">
        <f t="shared" si="49"/>
        <v>5225.12</v>
      </c>
      <c r="AA519" s="246">
        <f t="shared" si="51"/>
        <v>7182</v>
      </c>
      <c r="AB519" s="17">
        <f t="shared" si="52"/>
        <v>1956.88</v>
      </c>
      <c r="AC519" s="16">
        <f t="shared" si="53"/>
        <v>1026</v>
      </c>
    </row>
    <row r="520" spans="23:29">
      <c r="W520" s="16">
        <v>1028</v>
      </c>
      <c r="X520" s="246">
        <f t="shared" si="50"/>
        <v>3598</v>
      </c>
      <c r="Y520" s="246">
        <f t="shared" si="54"/>
        <v>4749.3599999999997</v>
      </c>
      <c r="Z520" s="17">
        <f t="shared" si="49"/>
        <v>5234.3599999999997</v>
      </c>
      <c r="AA520" s="246">
        <f t="shared" si="51"/>
        <v>7196</v>
      </c>
      <c r="AB520" s="17">
        <f t="shared" si="52"/>
        <v>1961.6400000000003</v>
      </c>
      <c r="AC520" s="16">
        <f t="shared" si="53"/>
        <v>1028</v>
      </c>
    </row>
    <row r="521" spans="23:29">
      <c r="W521" s="16">
        <v>1030</v>
      </c>
      <c r="X521" s="246">
        <f t="shared" si="50"/>
        <v>3605</v>
      </c>
      <c r="Y521" s="246">
        <f t="shared" si="54"/>
        <v>4758.6000000000004</v>
      </c>
      <c r="Z521" s="17">
        <f>$G$19+Y521</f>
        <v>5243.6</v>
      </c>
      <c r="AA521" s="246">
        <f t="shared" si="51"/>
        <v>7210</v>
      </c>
      <c r="AB521" s="17">
        <f t="shared" si="52"/>
        <v>1966.3999999999996</v>
      </c>
      <c r="AC521" s="16">
        <f t="shared" si="53"/>
        <v>1030</v>
      </c>
    </row>
    <row r="522" spans="23:29">
      <c r="W522" s="16">
        <v>1032</v>
      </c>
      <c r="X522" s="246">
        <f t="shared" si="50"/>
        <v>3612</v>
      </c>
      <c r="Y522" s="246">
        <f t="shared" si="54"/>
        <v>4767.84</v>
      </c>
      <c r="Z522" s="17">
        <f>$G$19+Y522</f>
        <v>5252.84</v>
      </c>
      <c r="AA522" s="246">
        <f t="shared" si="51"/>
        <v>7224</v>
      </c>
      <c r="AB522" s="17">
        <f t="shared" si="52"/>
        <v>1971.1599999999999</v>
      </c>
      <c r="AC522" s="16">
        <f t="shared" si="53"/>
        <v>1032</v>
      </c>
    </row>
    <row r="523" spans="23:29">
      <c r="W523" s="16">
        <v>1034</v>
      </c>
      <c r="X523" s="246">
        <f t="shared" si="50"/>
        <v>3619</v>
      </c>
      <c r="Y523" s="246">
        <f t="shared" si="54"/>
        <v>4777.08</v>
      </c>
      <c r="Z523" s="17">
        <f t="shared" ref="Z523:Z544" si="55">$G$19+Y523</f>
        <v>5262.08</v>
      </c>
      <c r="AA523" s="246">
        <f t="shared" si="51"/>
        <v>7238</v>
      </c>
      <c r="AB523" s="17">
        <f t="shared" si="52"/>
        <v>1975.92</v>
      </c>
      <c r="AC523" s="16">
        <f t="shared" si="53"/>
        <v>1034</v>
      </c>
    </row>
    <row r="524" spans="23:29">
      <c r="W524" s="16">
        <v>1036</v>
      </c>
      <c r="X524" s="246">
        <f t="shared" si="50"/>
        <v>3626</v>
      </c>
      <c r="Y524" s="246">
        <f t="shared" si="54"/>
        <v>4786.32</v>
      </c>
      <c r="Z524" s="17">
        <f t="shared" si="55"/>
        <v>5271.32</v>
      </c>
      <c r="AA524" s="246">
        <f t="shared" si="51"/>
        <v>7252</v>
      </c>
      <c r="AB524" s="17">
        <f t="shared" si="52"/>
        <v>1980.6800000000003</v>
      </c>
      <c r="AC524" s="16">
        <f t="shared" si="53"/>
        <v>1036</v>
      </c>
    </row>
    <row r="525" spans="23:29">
      <c r="W525" s="16">
        <v>1038</v>
      </c>
      <c r="X525" s="246">
        <f t="shared" si="50"/>
        <v>3633</v>
      </c>
      <c r="Y525" s="246">
        <f t="shared" si="54"/>
        <v>4795.5600000000004</v>
      </c>
      <c r="Z525" s="17">
        <f t="shared" si="55"/>
        <v>5280.56</v>
      </c>
      <c r="AA525" s="246">
        <f t="shared" si="51"/>
        <v>7266</v>
      </c>
      <c r="AB525" s="17">
        <f t="shared" si="52"/>
        <v>1985.4399999999996</v>
      </c>
      <c r="AC525" s="16">
        <f t="shared" si="53"/>
        <v>1038</v>
      </c>
    </row>
    <row r="526" spans="23:29">
      <c r="W526" s="16">
        <v>1040</v>
      </c>
      <c r="X526" s="246">
        <f t="shared" si="50"/>
        <v>3640</v>
      </c>
      <c r="Y526" s="246">
        <f t="shared" si="54"/>
        <v>4804.8</v>
      </c>
      <c r="Z526" s="17">
        <f t="shared" si="55"/>
        <v>5289.8</v>
      </c>
      <c r="AA526" s="246">
        <f t="shared" si="51"/>
        <v>7280</v>
      </c>
      <c r="AB526" s="17">
        <f t="shared" si="52"/>
        <v>1990.1999999999998</v>
      </c>
      <c r="AC526" s="16">
        <f t="shared" si="53"/>
        <v>1040</v>
      </c>
    </row>
    <row r="527" spans="23:29">
      <c r="W527" s="16">
        <v>1042</v>
      </c>
      <c r="X527" s="246">
        <f t="shared" si="50"/>
        <v>3647</v>
      </c>
      <c r="Y527" s="246">
        <f t="shared" si="54"/>
        <v>4814.04</v>
      </c>
      <c r="Z527" s="17">
        <f t="shared" si="55"/>
        <v>5299.04</v>
      </c>
      <c r="AA527" s="246">
        <f t="shared" si="51"/>
        <v>7294</v>
      </c>
      <c r="AB527" s="17">
        <f t="shared" si="52"/>
        <v>1994.96</v>
      </c>
      <c r="AC527" s="16">
        <f t="shared" si="53"/>
        <v>1042</v>
      </c>
    </row>
    <row r="528" spans="23:29">
      <c r="W528" s="16">
        <v>1044</v>
      </c>
      <c r="X528" s="246">
        <f t="shared" si="50"/>
        <v>3654</v>
      </c>
      <c r="Y528" s="246">
        <f t="shared" si="54"/>
        <v>4823.28</v>
      </c>
      <c r="Z528" s="17">
        <f t="shared" si="55"/>
        <v>5308.28</v>
      </c>
      <c r="AA528" s="246">
        <f t="shared" si="51"/>
        <v>7308</v>
      </c>
      <c r="AB528" s="17">
        <f t="shared" si="52"/>
        <v>1999.7200000000003</v>
      </c>
      <c r="AC528" s="16">
        <f t="shared" si="53"/>
        <v>1044</v>
      </c>
    </row>
    <row r="529" spans="23:29">
      <c r="W529" s="16">
        <v>1046</v>
      </c>
      <c r="X529" s="246">
        <f t="shared" si="50"/>
        <v>3661</v>
      </c>
      <c r="Y529" s="246">
        <f t="shared" si="54"/>
        <v>4832.5200000000004</v>
      </c>
      <c r="Z529" s="17">
        <f t="shared" si="55"/>
        <v>5317.52</v>
      </c>
      <c r="AA529" s="246">
        <f t="shared" si="51"/>
        <v>7322</v>
      </c>
      <c r="AB529" s="17">
        <f t="shared" si="52"/>
        <v>2004.4799999999996</v>
      </c>
      <c r="AC529" s="16">
        <f t="shared" si="53"/>
        <v>1046</v>
      </c>
    </row>
    <row r="530" spans="23:29">
      <c r="W530" s="16">
        <v>1048</v>
      </c>
      <c r="X530" s="246">
        <f t="shared" si="50"/>
        <v>3668</v>
      </c>
      <c r="Y530" s="246">
        <f t="shared" si="54"/>
        <v>4841.76</v>
      </c>
      <c r="Z530" s="17">
        <f t="shared" si="55"/>
        <v>5326.76</v>
      </c>
      <c r="AA530" s="246">
        <f t="shared" si="51"/>
        <v>7336</v>
      </c>
      <c r="AB530" s="17">
        <f t="shared" si="52"/>
        <v>2009.2399999999998</v>
      </c>
      <c r="AC530" s="16">
        <f t="shared" si="53"/>
        <v>1048</v>
      </c>
    </row>
    <row r="531" spans="23:29">
      <c r="W531" s="16">
        <v>1050</v>
      </c>
      <c r="X531" s="246">
        <f t="shared" si="50"/>
        <v>3675</v>
      </c>
      <c r="Y531" s="246">
        <f t="shared" si="54"/>
        <v>4851</v>
      </c>
      <c r="Z531" s="17">
        <f t="shared" si="55"/>
        <v>5336</v>
      </c>
      <c r="AA531" s="246">
        <f t="shared" si="51"/>
        <v>7350</v>
      </c>
      <c r="AB531" s="17">
        <f t="shared" si="52"/>
        <v>2014</v>
      </c>
      <c r="AC531" s="16">
        <f t="shared" si="53"/>
        <v>1050</v>
      </c>
    </row>
    <row r="532" spans="23:29">
      <c r="W532" s="16">
        <v>1052</v>
      </c>
      <c r="X532" s="246">
        <f t="shared" si="50"/>
        <v>3682</v>
      </c>
      <c r="Y532" s="246">
        <f t="shared" si="54"/>
        <v>4860.24</v>
      </c>
      <c r="Z532" s="17">
        <f t="shared" si="55"/>
        <v>5345.24</v>
      </c>
      <c r="AA532" s="246">
        <f t="shared" si="51"/>
        <v>7364</v>
      </c>
      <c r="AB532" s="17">
        <f t="shared" si="52"/>
        <v>2018.7600000000002</v>
      </c>
      <c r="AC532" s="16">
        <f t="shared" si="53"/>
        <v>1052</v>
      </c>
    </row>
    <row r="533" spans="23:29">
      <c r="W533" s="16">
        <v>1054</v>
      </c>
      <c r="X533" s="246">
        <f t="shared" si="50"/>
        <v>3689</v>
      </c>
      <c r="Y533" s="246">
        <f t="shared" si="54"/>
        <v>4869.4800000000005</v>
      </c>
      <c r="Z533" s="17">
        <f t="shared" si="55"/>
        <v>5354.4800000000005</v>
      </c>
      <c r="AA533" s="246">
        <f t="shared" si="51"/>
        <v>7378</v>
      </c>
      <c r="AB533" s="17">
        <f t="shared" si="52"/>
        <v>2023.5199999999995</v>
      </c>
      <c r="AC533" s="16">
        <f t="shared" si="53"/>
        <v>1054</v>
      </c>
    </row>
    <row r="534" spans="23:29">
      <c r="W534" s="16">
        <v>1056</v>
      </c>
      <c r="X534" s="246">
        <f t="shared" si="50"/>
        <v>3696</v>
      </c>
      <c r="Y534" s="246">
        <f t="shared" si="54"/>
        <v>4878.72</v>
      </c>
      <c r="Z534" s="17">
        <f t="shared" si="55"/>
        <v>5363.72</v>
      </c>
      <c r="AA534" s="246">
        <f t="shared" si="51"/>
        <v>7392</v>
      </c>
      <c r="AB534" s="17">
        <f t="shared" si="52"/>
        <v>2028.2799999999997</v>
      </c>
      <c r="AC534" s="16">
        <f t="shared" si="53"/>
        <v>1056</v>
      </c>
    </row>
    <row r="535" spans="23:29">
      <c r="W535" s="16">
        <v>1058</v>
      </c>
      <c r="X535" s="246">
        <f t="shared" si="50"/>
        <v>3703</v>
      </c>
      <c r="Y535" s="246">
        <f t="shared" si="54"/>
        <v>4887.96</v>
      </c>
      <c r="Z535" s="17">
        <f t="shared" si="55"/>
        <v>5372.96</v>
      </c>
      <c r="AA535" s="246">
        <f t="shared" si="51"/>
        <v>7406</v>
      </c>
      <c r="AB535" s="17">
        <f t="shared" si="52"/>
        <v>2033.04</v>
      </c>
      <c r="AC535" s="16">
        <f t="shared" si="53"/>
        <v>1058</v>
      </c>
    </row>
    <row r="536" spans="23:29">
      <c r="W536" s="16">
        <v>1060</v>
      </c>
      <c r="X536" s="246">
        <f t="shared" si="50"/>
        <v>3710</v>
      </c>
      <c r="Y536" s="246">
        <f t="shared" si="54"/>
        <v>4897.2</v>
      </c>
      <c r="Z536" s="17">
        <f t="shared" si="55"/>
        <v>5382.2</v>
      </c>
      <c r="AA536" s="246">
        <f t="shared" si="51"/>
        <v>7420</v>
      </c>
      <c r="AB536" s="17">
        <f t="shared" si="52"/>
        <v>2037.8000000000002</v>
      </c>
      <c r="AC536" s="16">
        <f t="shared" si="53"/>
        <v>1060</v>
      </c>
    </row>
    <row r="537" spans="23:29">
      <c r="W537" s="16">
        <v>1062</v>
      </c>
      <c r="X537" s="246">
        <f t="shared" si="50"/>
        <v>3717</v>
      </c>
      <c r="Y537" s="246">
        <f t="shared" si="54"/>
        <v>4906.4400000000005</v>
      </c>
      <c r="Z537" s="17">
        <f t="shared" si="55"/>
        <v>5391.4400000000005</v>
      </c>
      <c r="AA537" s="246">
        <f t="shared" si="51"/>
        <v>7434</v>
      </c>
      <c r="AB537" s="17">
        <f t="shared" si="52"/>
        <v>2042.5599999999995</v>
      </c>
      <c r="AC537" s="16">
        <f t="shared" si="53"/>
        <v>1062</v>
      </c>
    </row>
    <row r="538" spans="23:29">
      <c r="W538" s="16">
        <v>1064</v>
      </c>
      <c r="X538" s="246">
        <f t="shared" si="50"/>
        <v>3724</v>
      </c>
      <c r="Y538" s="246">
        <f t="shared" si="54"/>
        <v>4915.68</v>
      </c>
      <c r="Z538" s="17">
        <f t="shared" si="55"/>
        <v>5400.68</v>
      </c>
      <c r="AA538" s="246">
        <f t="shared" si="51"/>
        <v>7448</v>
      </c>
      <c r="AB538" s="17">
        <f t="shared" si="52"/>
        <v>2047.3199999999997</v>
      </c>
      <c r="AC538" s="16">
        <f t="shared" si="53"/>
        <v>1064</v>
      </c>
    </row>
    <row r="539" spans="23:29">
      <c r="W539" s="16">
        <v>1066</v>
      </c>
      <c r="X539" s="246">
        <f t="shared" si="50"/>
        <v>3731</v>
      </c>
      <c r="Y539" s="246">
        <f t="shared" si="54"/>
        <v>4924.92</v>
      </c>
      <c r="Z539" s="17">
        <f t="shared" si="55"/>
        <v>5409.92</v>
      </c>
      <c r="AA539" s="246">
        <f t="shared" si="51"/>
        <v>7462</v>
      </c>
      <c r="AB539" s="17">
        <f t="shared" si="52"/>
        <v>2052.08</v>
      </c>
      <c r="AC539" s="16">
        <f t="shared" si="53"/>
        <v>1066</v>
      </c>
    </row>
    <row r="540" spans="23:29">
      <c r="W540" s="16">
        <v>1068</v>
      </c>
      <c r="X540" s="246">
        <f t="shared" si="50"/>
        <v>3738</v>
      </c>
      <c r="Y540" s="246">
        <f t="shared" si="54"/>
        <v>4934.16</v>
      </c>
      <c r="Z540" s="17">
        <f t="shared" si="55"/>
        <v>5419.16</v>
      </c>
      <c r="AA540" s="246">
        <f t="shared" si="51"/>
        <v>7476</v>
      </c>
      <c r="AB540" s="17">
        <f t="shared" si="52"/>
        <v>2056.84</v>
      </c>
      <c r="AC540" s="16">
        <f t="shared" si="53"/>
        <v>1068</v>
      </c>
    </row>
    <row r="541" spans="23:29">
      <c r="W541" s="16">
        <v>1070</v>
      </c>
      <c r="X541" s="246">
        <f t="shared" si="50"/>
        <v>3745</v>
      </c>
      <c r="Y541" s="246">
        <f t="shared" si="54"/>
        <v>4943.4000000000005</v>
      </c>
      <c r="Z541" s="17">
        <f t="shared" si="55"/>
        <v>5428.4000000000005</v>
      </c>
      <c r="AA541" s="246">
        <f t="shared" si="51"/>
        <v>7490</v>
      </c>
      <c r="AB541" s="17">
        <f t="shared" si="52"/>
        <v>2061.5999999999995</v>
      </c>
      <c r="AC541" s="16">
        <f t="shared" si="53"/>
        <v>1070</v>
      </c>
    </row>
    <row r="542" spans="23:29">
      <c r="W542" s="16">
        <v>1072</v>
      </c>
      <c r="X542" s="246">
        <f t="shared" si="50"/>
        <v>3752</v>
      </c>
      <c r="Y542" s="246">
        <f t="shared" si="54"/>
        <v>4952.6400000000003</v>
      </c>
      <c r="Z542" s="17">
        <f t="shared" si="55"/>
        <v>5437.64</v>
      </c>
      <c r="AA542" s="246">
        <f t="shared" si="51"/>
        <v>7504</v>
      </c>
      <c r="AB542" s="17">
        <f t="shared" si="52"/>
        <v>2066.3599999999997</v>
      </c>
      <c r="AC542" s="16">
        <f t="shared" si="53"/>
        <v>1072</v>
      </c>
    </row>
    <row r="543" spans="23:29">
      <c r="W543" s="16">
        <v>1074</v>
      </c>
      <c r="X543" s="246">
        <f t="shared" si="50"/>
        <v>3759</v>
      </c>
      <c r="Y543" s="246">
        <f t="shared" si="54"/>
        <v>4961.88</v>
      </c>
      <c r="Z543" s="17">
        <f t="shared" si="55"/>
        <v>5446.88</v>
      </c>
      <c r="AA543" s="246">
        <f t="shared" si="51"/>
        <v>7518</v>
      </c>
      <c r="AB543" s="17">
        <f t="shared" si="52"/>
        <v>2071.12</v>
      </c>
      <c r="AC543" s="16">
        <f t="shared" si="53"/>
        <v>1074</v>
      </c>
    </row>
    <row r="544" spans="23:29">
      <c r="W544" s="16">
        <v>1076</v>
      </c>
      <c r="X544" s="246">
        <f t="shared" si="50"/>
        <v>3766</v>
      </c>
      <c r="Y544" s="246">
        <f t="shared" si="54"/>
        <v>4971.12</v>
      </c>
      <c r="Z544" s="17">
        <f t="shared" si="55"/>
        <v>5456.12</v>
      </c>
      <c r="AA544" s="246">
        <f t="shared" si="51"/>
        <v>7532</v>
      </c>
      <c r="AB544" s="17">
        <f t="shared" si="52"/>
        <v>2075.88</v>
      </c>
      <c r="AC544" s="16">
        <f t="shared" si="53"/>
        <v>1076</v>
      </c>
    </row>
    <row r="587" spans="2:29" s="1" customFormat="1">
      <c r="G587" s="16"/>
      <c r="H587" s="16"/>
      <c r="I587" s="16"/>
      <c r="J587" s="16"/>
      <c r="AA587"/>
      <c r="AB587"/>
      <c r="AC587"/>
    </row>
    <row r="588" spans="2:29" s="1" customFormat="1">
      <c r="G588" s="16"/>
      <c r="H588" s="16"/>
      <c r="I588" s="16"/>
      <c r="J588" s="16"/>
      <c r="AA588"/>
      <c r="AB588"/>
      <c r="AC588"/>
    </row>
    <row r="589" spans="2:29" s="1" customFormat="1">
      <c r="G589" s="16"/>
      <c r="H589" s="16"/>
      <c r="I589" s="16"/>
      <c r="J589" s="16"/>
      <c r="AA589"/>
      <c r="AB589"/>
      <c r="AC589"/>
    </row>
    <row r="590" spans="2:29" s="1" customFormat="1">
      <c r="B590" s="16"/>
      <c r="C590" s="16"/>
      <c r="D590" s="16"/>
      <c r="E590" s="16"/>
      <c r="F590" s="16"/>
      <c r="G590" s="16"/>
      <c r="H590" s="16"/>
      <c r="I590" s="16"/>
      <c r="J590" s="16"/>
      <c r="AA590"/>
      <c r="AB590"/>
      <c r="AC590"/>
    </row>
    <row r="591" spans="2:29" s="1" customFormat="1">
      <c r="B591" s="16"/>
      <c r="C591" s="16"/>
      <c r="D591" s="16"/>
      <c r="E591" s="16"/>
      <c r="F591" s="16"/>
      <c r="G591" s="16"/>
      <c r="H591" s="16"/>
      <c r="I591" s="16"/>
      <c r="J591" s="16"/>
      <c r="AA591"/>
      <c r="AB591"/>
      <c r="AC591"/>
    </row>
    <row r="592" spans="2:29" s="1" customFormat="1">
      <c r="B592" s="16"/>
      <c r="C592" s="16"/>
      <c r="D592" s="16"/>
      <c r="E592" s="16"/>
      <c r="F592" s="16"/>
      <c r="G592" s="16"/>
      <c r="H592" s="16"/>
      <c r="I592" s="16"/>
      <c r="J592" s="16"/>
      <c r="AA592"/>
      <c r="AB592"/>
      <c r="AC592"/>
    </row>
    <row r="593" spans="2:29" s="1" customFormat="1">
      <c r="B593" s="16"/>
      <c r="C593" s="16"/>
      <c r="D593" s="16"/>
      <c r="E593" s="16"/>
      <c r="F593" s="16"/>
      <c r="G593" s="16"/>
      <c r="H593" s="16"/>
      <c r="I593" s="16"/>
      <c r="J593" s="16"/>
      <c r="AA593"/>
      <c r="AB593"/>
      <c r="AC593"/>
    </row>
    <row r="594" spans="2:29" s="1" customFormat="1">
      <c r="B594" s="16"/>
      <c r="C594" s="16"/>
      <c r="D594" s="16"/>
      <c r="E594" s="16"/>
      <c r="F594" s="16"/>
      <c r="G594" s="16"/>
      <c r="H594" s="16"/>
      <c r="I594" s="16"/>
      <c r="J594" s="16"/>
      <c r="AA594"/>
      <c r="AB594"/>
      <c r="AC594"/>
    </row>
    <row r="595" spans="2:29" s="1" customFormat="1">
      <c r="B595" s="16"/>
      <c r="C595" s="16"/>
      <c r="D595" s="16"/>
      <c r="E595" s="16"/>
      <c r="F595" s="16"/>
      <c r="G595" s="16"/>
      <c r="H595" s="16"/>
      <c r="I595" s="16"/>
      <c r="J595" s="16"/>
      <c r="AA595"/>
      <c r="AB595"/>
      <c r="AC595"/>
    </row>
    <row r="596" spans="2:29" s="1" customFormat="1">
      <c r="B596" s="16"/>
      <c r="C596" s="16"/>
      <c r="D596" s="16"/>
      <c r="E596" s="16"/>
      <c r="F596" s="16"/>
      <c r="G596" s="16"/>
      <c r="H596" s="16"/>
      <c r="I596" s="16"/>
      <c r="J596" s="16"/>
      <c r="AA596"/>
      <c r="AB596"/>
      <c r="AC596"/>
    </row>
    <row r="597" spans="2:29" s="1" customFormat="1">
      <c r="B597" s="16"/>
      <c r="C597" s="16"/>
      <c r="D597" s="16"/>
      <c r="E597" s="16"/>
      <c r="F597" s="16"/>
      <c r="G597" s="16"/>
      <c r="H597" s="16"/>
      <c r="I597" s="16"/>
      <c r="J597" s="16"/>
      <c r="AA597"/>
      <c r="AB597"/>
      <c r="AC597"/>
    </row>
    <row r="598" spans="2:29" s="1" customFormat="1">
      <c r="B598" s="16"/>
      <c r="C598" s="16"/>
      <c r="D598" s="16"/>
      <c r="E598" s="16"/>
      <c r="F598" s="16"/>
      <c r="G598" s="16"/>
      <c r="H598" s="16"/>
      <c r="I598" s="16"/>
      <c r="J598" s="16"/>
      <c r="AA598"/>
      <c r="AB598"/>
      <c r="AC598"/>
    </row>
    <row r="599" spans="2:29" s="1" customFormat="1">
      <c r="B599" s="16"/>
      <c r="C599" s="16"/>
      <c r="D599" s="16"/>
      <c r="E599" s="16"/>
      <c r="F599" s="16"/>
      <c r="G599" s="16"/>
      <c r="H599" s="16"/>
      <c r="I599" s="16"/>
      <c r="J599" s="16"/>
      <c r="AA599"/>
      <c r="AB599"/>
      <c r="AC599"/>
    </row>
    <row r="600" spans="2:29" s="1" customFormat="1">
      <c r="B600" s="16"/>
      <c r="C600" s="16"/>
      <c r="D600" s="16"/>
      <c r="E600" s="16"/>
      <c r="F600" s="16"/>
      <c r="G600" s="16"/>
      <c r="H600" s="16"/>
      <c r="I600" s="16"/>
      <c r="J600" s="16"/>
      <c r="AA600"/>
      <c r="AB600"/>
      <c r="AC600"/>
    </row>
    <row r="601" spans="2:29" s="1" customFormat="1">
      <c r="B601" s="16"/>
      <c r="C601" s="16"/>
      <c r="D601" s="16"/>
      <c r="E601" s="16"/>
      <c r="F601" s="16"/>
      <c r="G601" s="16"/>
      <c r="H601" s="16"/>
      <c r="I601" s="16"/>
      <c r="J601" s="16"/>
      <c r="AA601"/>
      <c r="AB601"/>
      <c r="AC601"/>
    </row>
    <row r="602" spans="2:29" s="1" customFormat="1">
      <c r="B602" s="16"/>
      <c r="C602" s="16"/>
      <c r="D602" s="16"/>
      <c r="E602" s="16"/>
      <c r="F602" s="16"/>
      <c r="G602" s="16"/>
      <c r="H602" s="16"/>
      <c r="I602" s="16"/>
      <c r="J602" s="16"/>
      <c r="AA602"/>
      <c r="AB602"/>
      <c r="AC602"/>
    </row>
    <row r="603" spans="2:29" s="1" customFormat="1">
      <c r="B603" s="16"/>
      <c r="C603" s="16"/>
      <c r="D603" s="16"/>
      <c r="E603" s="16"/>
      <c r="F603" s="16"/>
      <c r="G603" s="16"/>
      <c r="H603" s="16"/>
      <c r="I603" s="16"/>
      <c r="J603" s="16"/>
      <c r="AA603"/>
      <c r="AB603"/>
      <c r="AC603"/>
    </row>
    <row r="604" spans="2:29" s="1" customFormat="1">
      <c r="B604" s="16"/>
      <c r="C604" s="16"/>
      <c r="D604" s="16"/>
      <c r="E604" s="16"/>
      <c r="F604" s="16"/>
      <c r="G604" s="16"/>
      <c r="H604" s="16"/>
      <c r="I604" s="16"/>
      <c r="J604" s="16"/>
      <c r="AA604"/>
      <c r="AB604"/>
      <c r="AC604"/>
    </row>
    <row r="605" spans="2:29" s="1" customFormat="1">
      <c r="B605" s="16"/>
      <c r="C605" s="16"/>
      <c r="D605" s="16"/>
      <c r="E605" s="16"/>
      <c r="F605" s="16"/>
      <c r="G605" s="16"/>
      <c r="H605" s="16"/>
      <c r="I605" s="16"/>
      <c r="J605" s="16"/>
      <c r="AA605"/>
      <c r="AB605"/>
      <c r="AC605"/>
    </row>
    <row r="606" spans="2:29" s="1" customFormat="1">
      <c r="B606" s="16"/>
      <c r="C606" s="16"/>
      <c r="D606" s="16"/>
      <c r="E606" s="16"/>
      <c r="F606" s="16"/>
      <c r="G606" s="16"/>
      <c r="H606" s="16"/>
      <c r="I606" s="16"/>
      <c r="J606" s="16"/>
      <c r="AA606"/>
      <c r="AB606"/>
      <c r="AC606"/>
    </row>
    <row r="607" spans="2:29" s="1" customFormat="1">
      <c r="B607" s="16"/>
      <c r="C607" s="16"/>
      <c r="D607" s="16"/>
      <c r="E607" s="16"/>
      <c r="F607" s="16"/>
      <c r="G607" s="16"/>
      <c r="H607" s="16"/>
      <c r="I607" s="16"/>
      <c r="J607" s="16"/>
      <c r="AA607"/>
      <c r="AB607"/>
      <c r="AC607"/>
    </row>
    <row r="608" spans="2:29" s="1" customFormat="1">
      <c r="B608" s="16"/>
      <c r="C608" s="16"/>
      <c r="D608" s="16"/>
      <c r="E608" s="16"/>
      <c r="F608" s="16"/>
      <c r="G608" s="16"/>
      <c r="H608" s="16"/>
      <c r="I608" s="16"/>
      <c r="J608" s="16"/>
      <c r="AA608"/>
      <c r="AB608"/>
      <c r="AC608"/>
    </row>
    <row r="609" spans="2:29" s="1" customFormat="1">
      <c r="B609" s="16"/>
      <c r="C609" s="16"/>
      <c r="D609" s="16"/>
      <c r="E609" s="16"/>
      <c r="F609" s="16"/>
      <c r="G609" s="16"/>
      <c r="H609" s="16"/>
      <c r="I609" s="16"/>
      <c r="J609" s="16"/>
      <c r="AA609"/>
      <c r="AB609"/>
      <c r="AC609"/>
    </row>
    <row r="610" spans="2:29" s="1" customFormat="1">
      <c r="B610" s="16"/>
      <c r="C610" s="16"/>
      <c r="D610" s="16"/>
      <c r="E610" s="16"/>
      <c r="F610" s="16"/>
      <c r="G610" s="16"/>
      <c r="H610" s="16"/>
      <c r="I610" s="16"/>
      <c r="J610" s="16"/>
      <c r="AA610"/>
      <c r="AB610"/>
      <c r="AC610"/>
    </row>
    <row r="611" spans="2:29" s="1" customFormat="1">
      <c r="B611" s="16"/>
      <c r="C611" s="16"/>
      <c r="D611" s="16"/>
      <c r="E611" s="16"/>
      <c r="F611" s="16"/>
      <c r="G611" s="16"/>
      <c r="H611" s="16"/>
      <c r="I611" s="16"/>
      <c r="J611" s="16"/>
      <c r="AA611"/>
      <c r="AB611"/>
      <c r="AC611"/>
    </row>
    <row r="612" spans="2:29" s="1" customFormat="1">
      <c r="B612" s="16"/>
      <c r="C612" s="16"/>
      <c r="D612" s="16"/>
      <c r="E612" s="16"/>
      <c r="F612" s="16"/>
      <c r="G612" s="16"/>
      <c r="H612" s="16"/>
      <c r="I612" s="16"/>
      <c r="J612" s="16"/>
      <c r="AA612"/>
      <c r="AB612"/>
      <c r="AC612"/>
    </row>
    <row r="613" spans="2:29" s="1" customFormat="1">
      <c r="B613" s="16"/>
      <c r="C613" s="16"/>
      <c r="D613" s="16"/>
      <c r="E613" s="16"/>
      <c r="F613" s="16"/>
      <c r="G613" s="16"/>
      <c r="H613" s="16"/>
      <c r="I613" s="16"/>
      <c r="J613" s="16"/>
      <c r="AA613"/>
      <c r="AB613"/>
      <c r="AC613"/>
    </row>
    <row r="614" spans="2:29" s="1" customFormat="1">
      <c r="B614" s="16"/>
      <c r="C614" s="16"/>
      <c r="D614" s="16"/>
      <c r="E614" s="16"/>
      <c r="F614" s="16"/>
      <c r="G614" s="16"/>
      <c r="H614" s="16"/>
      <c r="I614" s="16"/>
      <c r="J614" s="16"/>
      <c r="AA614"/>
      <c r="AB614"/>
      <c r="AC614"/>
    </row>
    <row r="615" spans="2:29" s="1" customFormat="1">
      <c r="B615" s="16"/>
      <c r="C615" s="16"/>
      <c r="D615" s="16"/>
      <c r="E615" s="16"/>
      <c r="F615" s="16"/>
      <c r="G615" s="16"/>
      <c r="H615" s="16"/>
      <c r="I615" s="16"/>
      <c r="J615" s="16"/>
      <c r="AA615"/>
      <c r="AB615"/>
      <c r="AC615"/>
    </row>
    <row r="616" spans="2:29" s="1" customFormat="1">
      <c r="B616" s="16"/>
      <c r="C616" s="16"/>
      <c r="D616" s="16"/>
      <c r="E616" s="16"/>
      <c r="F616" s="16"/>
      <c r="G616" s="16"/>
      <c r="H616" s="16"/>
      <c r="I616" s="16"/>
      <c r="J616" s="16"/>
      <c r="AA616"/>
      <c r="AB616"/>
      <c r="AC616"/>
    </row>
    <row r="617" spans="2:29" s="1" customFormat="1">
      <c r="B617" s="16"/>
      <c r="C617" s="16"/>
      <c r="D617" s="16"/>
      <c r="E617" s="16"/>
      <c r="F617" s="16"/>
      <c r="G617" s="16"/>
      <c r="H617" s="16"/>
      <c r="I617" s="16"/>
      <c r="J617" s="16"/>
      <c r="AA617"/>
      <c r="AB617"/>
      <c r="AC617"/>
    </row>
    <row r="618" spans="2:29" s="1" customFormat="1">
      <c r="B618" s="16"/>
      <c r="C618" s="16"/>
      <c r="D618" s="16"/>
      <c r="E618" s="16"/>
      <c r="F618" s="16"/>
      <c r="G618" s="16"/>
      <c r="H618" s="16"/>
      <c r="I618" s="16"/>
      <c r="J618" s="16"/>
      <c r="AA618"/>
      <c r="AB618"/>
      <c r="AC618"/>
    </row>
    <row r="619" spans="2:29" s="1" customFormat="1">
      <c r="B619" s="16"/>
      <c r="C619" s="16"/>
      <c r="D619" s="16"/>
      <c r="E619" s="16"/>
      <c r="F619" s="16"/>
      <c r="G619" s="16"/>
      <c r="H619" s="16"/>
      <c r="I619" s="16"/>
      <c r="J619" s="16"/>
      <c r="AA619"/>
      <c r="AB619"/>
      <c r="AC619"/>
    </row>
    <row r="620" spans="2:29" s="1" customFormat="1">
      <c r="B620" s="16"/>
      <c r="C620" s="16"/>
      <c r="D620" s="16"/>
      <c r="E620" s="16"/>
      <c r="F620" s="16"/>
      <c r="G620" s="16"/>
      <c r="H620" s="16"/>
      <c r="I620" s="16"/>
      <c r="J620" s="16"/>
      <c r="AA620"/>
      <c r="AB620"/>
      <c r="AC620"/>
    </row>
    <row r="621" spans="2:29" s="1" customFormat="1">
      <c r="B621" s="16"/>
      <c r="C621" s="16"/>
      <c r="D621" s="16"/>
      <c r="E621" s="16"/>
      <c r="F621" s="16"/>
      <c r="G621" s="16"/>
      <c r="H621" s="16"/>
      <c r="I621" s="16"/>
      <c r="J621" s="16"/>
      <c r="AA621"/>
      <c r="AB621"/>
      <c r="AC621"/>
    </row>
    <row r="622" spans="2:29" s="1" customFormat="1">
      <c r="B622" s="16"/>
      <c r="C622" s="16"/>
      <c r="D622" s="16"/>
      <c r="E622" s="16"/>
      <c r="F622" s="16"/>
      <c r="G622" s="16"/>
      <c r="H622" s="16"/>
      <c r="I622" s="16"/>
      <c r="J622" s="16"/>
      <c r="AA622"/>
      <c r="AB622"/>
      <c r="AC622"/>
    </row>
    <row r="623" spans="2:29" s="1" customFormat="1">
      <c r="B623" s="16"/>
      <c r="C623" s="16"/>
      <c r="D623" s="16"/>
      <c r="E623" s="16"/>
      <c r="F623" s="16"/>
      <c r="G623" s="16"/>
      <c r="H623" s="16"/>
      <c r="I623" s="16"/>
      <c r="J623" s="16"/>
      <c r="AA623"/>
      <c r="AB623"/>
      <c r="AC623"/>
    </row>
    <row r="624" spans="2:29" s="1" customFormat="1">
      <c r="B624" s="16"/>
      <c r="C624" s="16"/>
      <c r="D624" s="16"/>
      <c r="E624" s="16"/>
      <c r="F624" s="16"/>
      <c r="G624" s="16"/>
      <c r="H624" s="16"/>
      <c r="I624" s="16"/>
      <c r="J624" s="16"/>
      <c r="AA624"/>
      <c r="AB624"/>
      <c r="AC624"/>
    </row>
    <row r="625" spans="2:29" s="1" customFormat="1">
      <c r="B625" s="16"/>
      <c r="C625" s="16"/>
      <c r="D625" s="16"/>
      <c r="E625" s="16"/>
      <c r="F625" s="16"/>
      <c r="G625" s="16"/>
      <c r="H625" s="16"/>
      <c r="I625" s="16"/>
      <c r="J625" s="16"/>
      <c r="AA625"/>
      <c r="AB625"/>
      <c r="AC625"/>
    </row>
    <row r="626" spans="2:29" s="1" customFormat="1">
      <c r="B626" s="16"/>
      <c r="C626" s="16"/>
      <c r="D626" s="16"/>
      <c r="E626" s="16"/>
      <c r="F626" s="16"/>
      <c r="G626" s="16"/>
      <c r="H626" s="16"/>
      <c r="I626" s="16"/>
      <c r="J626" s="16"/>
      <c r="AA626"/>
      <c r="AB626"/>
      <c r="AC626"/>
    </row>
    <row r="627" spans="2:29" s="1" customFormat="1">
      <c r="B627" s="16"/>
      <c r="C627" s="16"/>
      <c r="D627" s="16"/>
      <c r="E627" s="16"/>
      <c r="F627" s="16"/>
      <c r="G627" s="16"/>
      <c r="H627" s="16"/>
      <c r="I627" s="16"/>
      <c r="J627" s="16"/>
      <c r="AA627"/>
      <c r="AB627"/>
      <c r="AC627"/>
    </row>
    <row r="628" spans="2:29" s="1" customFormat="1">
      <c r="B628" s="16"/>
      <c r="C628" s="16"/>
      <c r="D628" s="16"/>
      <c r="E628" s="16"/>
      <c r="F628" s="16"/>
      <c r="G628" s="16"/>
      <c r="H628" s="16"/>
      <c r="I628" s="16"/>
      <c r="J628" s="16"/>
      <c r="AA628"/>
      <c r="AB628"/>
      <c r="AC628"/>
    </row>
    <row r="629" spans="2:29" s="1" customFormat="1">
      <c r="B629" s="16"/>
      <c r="C629" s="16"/>
      <c r="D629" s="16"/>
      <c r="E629" s="16"/>
      <c r="F629" s="16"/>
      <c r="G629" s="16"/>
      <c r="H629" s="16"/>
      <c r="I629" s="16"/>
      <c r="J629" s="16"/>
      <c r="AA629"/>
      <c r="AB629"/>
      <c r="AC629"/>
    </row>
    <row r="630" spans="2:29" s="1" customFormat="1">
      <c r="B630" s="16"/>
      <c r="C630" s="16"/>
      <c r="D630" s="16"/>
      <c r="E630" s="16"/>
      <c r="F630" s="16"/>
      <c r="G630" s="16"/>
      <c r="H630" s="16"/>
      <c r="I630" s="16"/>
      <c r="J630" s="16"/>
      <c r="AA630"/>
      <c r="AB630"/>
      <c r="AC630"/>
    </row>
    <row r="631" spans="2:29" s="1" customFormat="1">
      <c r="B631" s="16"/>
      <c r="C631" s="16"/>
      <c r="D631" s="16"/>
      <c r="E631" s="16"/>
      <c r="F631" s="16"/>
      <c r="G631" s="16"/>
      <c r="H631" s="16"/>
      <c r="I631" s="16"/>
      <c r="J631" s="16"/>
      <c r="AA631"/>
      <c r="AB631"/>
      <c r="AC631"/>
    </row>
    <row r="632" spans="2:29" s="1" customFormat="1">
      <c r="B632" s="16"/>
      <c r="C632" s="16"/>
      <c r="D632" s="16"/>
      <c r="E632" s="16"/>
      <c r="F632" s="16"/>
      <c r="G632" s="16"/>
      <c r="H632" s="16"/>
      <c r="I632" s="16"/>
      <c r="J632" s="16"/>
      <c r="AA632"/>
      <c r="AB632"/>
      <c r="AC632"/>
    </row>
    <row r="633" spans="2:29" s="1" customFormat="1">
      <c r="B633" s="16"/>
      <c r="C633" s="16"/>
      <c r="D633" s="16"/>
      <c r="E633" s="16"/>
      <c r="F633" s="16"/>
      <c r="G633" s="16"/>
      <c r="H633" s="16"/>
      <c r="I633" s="16"/>
      <c r="J633" s="16"/>
      <c r="AA633"/>
      <c r="AB633"/>
      <c r="AC633"/>
    </row>
    <row r="634" spans="2:29" s="1" customFormat="1">
      <c r="B634" s="16"/>
      <c r="C634" s="16"/>
      <c r="D634" s="16"/>
      <c r="E634" s="16"/>
      <c r="F634" s="16"/>
      <c r="G634" s="16"/>
      <c r="H634" s="16"/>
      <c r="I634" s="16"/>
      <c r="J634" s="16"/>
      <c r="AA634"/>
      <c r="AB634"/>
      <c r="AC634"/>
    </row>
    <row r="635" spans="2:29" s="1" customFormat="1">
      <c r="B635" s="16"/>
      <c r="C635" s="16"/>
      <c r="D635" s="16"/>
      <c r="E635" s="16"/>
      <c r="F635" s="16"/>
      <c r="G635" s="16"/>
      <c r="H635" s="16"/>
      <c r="I635" s="16"/>
      <c r="J635" s="16"/>
      <c r="AA635"/>
      <c r="AB635"/>
      <c r="AC635"/>
    </row>
    <row r="636" spans="2:29" s="1" customFormat="1">
      <c r="B636" s="16"/>
      <c r="C636" s="16"/>
      <c r="D636" s="16"/>
      <c r="E636" s="16"/>
      <c r="F636" s="16"/>
      <c r="G636" s="16"/>
      <c r="H636" s="16"/>
      <c r="I636" s="16"/>
      <c r="J636" s="16"/>
      <c r="AA636"/>
      <c r="AB636"/>
      <c r="AC636"/>
    </row>
    <row r="637" spans="2:29" s="1" customFormat="1">
      <c r="B637" s="16"/>
      <c r="C637" s="16"/>
      <c r="D637" s="16"/>
      <c r="E637" s="16"/>
      <c r="F637" s="16"/>
      <c r="G637" s="16"/>
      <c r="H637" s="16"/>
      <c r="I637" s="16"/>
      <c r="J637" s="16"/>
      <c r="AA637"/>
      <c r="AB637"/>
      <c r="AC637"/>
    </row>
    <row r="638" spans="2:29">
      <c r="B638" s="16"/>
      <c r="C638" s="16"/>
      <c r="D638" s="16"/>
      <c r="E638" s="16"/>
      <c r="F638" s="16"/>
    </row>
    <row r="639" spans="2:29">
      <c r="B639" s="16"/>
      <c r="C639" s="16"/>
      <c r="D639" s="16"/>
      <c r="E639" s="16"/>
      <c r="F639" s="16"/>
    </row>
    <row r="640" spans="2:29">
      <c r="B640" s="16"/>
      <c r="C640" s="16"/>
      <c r="D640" s="16"/>
      <c r="E640" s="16"/>
      <c r="F640" s="16"/>
    </row>
  </sheetData>
  <customSheetViews>
    <customSheetView guid="{BB16745E-E3E9-4D12-A314-3661CF4E6073}" showPageBreaks="1" showGridLines="0" fitToPage="1" printArea="1">
      <selection activeCell="E3" sqref="E3"/>
      <printOptions horizontalCentered="1" verticalCentered="1"/>
      <pageSetup scale="82" orientation="landscape" horizontalDpi="355" verticalDpi="355"/>
      <headerFooter alignWithMargins="0"/>
    </customSheetView>
    <customSheetView guid="{12575920-EC91-E044-81F8-8A0388E12367}" showGridLines="0" fitToPage="1">
      <selection activeCell="L33" sqref="L33"/>
      <printOptions horizontalCentered="1" verticalCentered="1"/>
      <pageSetup scale="82" orientation="landscape" horizontalDpi="355" verticalDpi="355"/>
      <headerFooter alignWithMargins="0"/>
    </customSheetView>
  </customSheetViews>
  <mergeCells count="1">
    <mergeCell ref="B5:H5"/>
  </mergeCells>
  <printOptions horizontalCentered="1" verticalCentered="1"/>
  <pageMargins left="0.25" right="0.25" top="0.25" bottom="0.25" header="0.5" footer="0.5"/>
  <pageSetup scale="82" orientation="landscape" horizontalDpi="355" verticalDpi="355"/>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ABC7FF"/>
  </sheetPr>
  <dimension ref="A1:G15"/>
  <sheetViews>
    <sheetView workbookViewId="0">
      <selection activeCell="K33" sqref="K33"/>
    </sheetView>
  </sheetViews>
  <sheetFormatPr baseColWidth="10" defaultColWidth="8.83203125" defaultRowHeight="12" x14ac:dyDescent="0"/>
  <cols>
    <col min="1" max="1" width="23.33203125" customWidth="1"/>
    <col min="3" max="3" width="13.1640625" bestFit="1" customWidth="1"/>
  </cols>
  <sheetData>
    <row r="1" spans="1:7" ht="23">
      <c r="A1" s="38" t="s">
        <v>140</v>
      </c>
    </row>
    <row r="2" spans="1:7" ht="20">
      <c r="A2" s="162" t="s">
        <v>240</v>
      </c>
      <c r="G2" s="49"/>
    </row>
    <row r="3" spans="1:7" ht="13">
      <c r="A3" s="37"/>
    </row>
    <row r="4" spans="1:7" ht="15">
      <c r="A4" s="148" t="s">
        <v>133</v>
      </c>
    </row>
    <row r="6" spans="1:7" ht="14">
      <c r="A6" s="133" t="s">
        <v>59</v>
      </c>
      <c r="B6" s="133"/>
      <c r="C6" s="133" t="s">
        <v>60</v>
      </c>
      <c r="D6" s="122"/>
      <c r="E6" s="122"/>
    </row>
    <row r="7" spans="1:7" ht="42">
      <c r="A7" s="134" t="s">
        <v>262</v>
      </c>
      <c r="B7" s="123"/>
      <c r="C7" s="238">
        <f>Budget!J29</f>
        <v>1325</v>
      </c>
      <c r="D7" s="122"/>
      <c r="E7" s="122"/>
    </row>
    <row r="8" spans="1:7" ht="28">
      <c r="A8" s="134" t="s">
        <v>263</v>
      </c>
      <c r="B8" s="123"/>
      <c r="C8" s="132"/>
      <c r="D8" s="122"/>
      <c r="E8" s="122"/>
    </row>
    <row r="9" spans="1:7" ht="14">
      <c r="A9" s="122"/>
      <c r="B9" s="122"/>
      <c r="C9" s="122"/>
      <c r="D9" s="122"/>
      <c r="E9" s="122"/>
      <c r="G9" s="50"/>
    </row>
    <row r="10" spans="1:7" ht="14">
      <c r="A10" s="122"/>
      <c r="B10" s="122"/>
      <c r="C10" s="122"/>
      <c r="D10" s="122"/>
      <c r="E10" s="122"/>
    </row>
    <row r="11" spans="1:7" ht="14">
      <c r="A11" s="122" t="s">
        <v>139</v>
      </c>
      <c r="B11" s="122"/>
      <c r="C11" s="239">
        <f>SUM(C7:C8)</f>
        <v>1325</v>
      </c>
      <c r="D11" s="122"/>
      <c r="E11" s="122"/>
    </row>
    <row r="12" spans="1:7" ht="14">
      <c r="A12" s="122"/>
      <c r="B12" s="122"/>
      <c r="C12" s="122"/>
      <c r="D12" s="122"/>
      <c r="E12" s="122"/>
    </row>
    <row r="13" spans="1:7" ht="15">
      <c r="A13" s="122" t="s">
        <v>138</v>
      </c>
      <c r="B13" s="122"/>
      <c r="C13" s="132"/>
      <c r="D13" s="122"/>
      <c r="E13" s="122"/>
    </row>
    <row r="14" spans="1:7" ht="14">
      <c r="A14" s="122"/>
    </row>
    <row r="15" spans="1:7" ht="14">
      <c r="A15" s="122" t="s">
        <v>165</v>
      </c>
      <c r="C15" s="239">
        <f>C11-C13</f>
        <v>1325</v>
      </c>
    </row>
  </sheetData>
  <customSheetViews>
    <customSheetView guid="{BB16745E-E3E9-4D12-A314-3661CF4E6073}">
      <selection activeCell="A8" sqref="A8"/>
      <pageSetup orientation="landscape"/>
    </customSheetView>
    <customSheetView guid="{12575920-EC91-E044-81F8-8A0388E12367}">
      <selection activeCell="K33" sqref="K33"/>
      <pageSetup orientation="landscape"/>
    </customSheetView>
  </customSheetView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C11" sqref="C11"/>
    </sheetView>
  </sheetViews>
  <sheetFormatPr baseColWidth="10" defaultColWidth="8.83203125" defaultRowHeight="12" x14ac:dyDescent="0"/>
  <cols>
    <col min="1" max="1" width="5" customWidth="1"/>
    <col min="2" max="2" width="30.1640625" customWidth="1"/>
    <col min="3" max="5" width="22.5" customWidth="1"/>
    <col min="6" max="6" width="16.5" bestFit="1" customWidth="1"/>
    <col min="7" max="7" width="18.83203125" bestFit="1" customWidth="1"/>
  </cols>
  <sheetData>
    <row r="1" spans="1:7" ht="23">
      <c r="A1" s="38" t="s">
        <v>237</v>
      </c>
    </row>
    <row r="2" spans="1:7" ht="20">
      <c r="A2" s="162" t="s">
        <v>240</v>
      </c>
    </row>
    <row r="4" spans="1:7" s="318" customFormat="1" ht="28">
      <c r="A4" s="317" t="s">
        <v>266</v>
      </c>
      <c r="B4" s="317" t="s">
        <v>231</v>
      </c>
      <c r="C4" s="317" t="s">
        <v>232</v>
      </c>
      <c r="D4" s="317" t="s">
        <v>233</v>
      </c>
      <c r="E4" s="317" t="s">
        <v>234</v>
      </c>
      <c r="F4" s="317" t="s">
        <v>235</v>
      </c>
      <c r="G4" s="322" t="s">
        <v>236</v>
      </c>
    </row>
    <row r="5" spans="1:7" s="318" customFormat="1">
      <c r="A5" s="318">
        <v>1</v>
      </c>
      <c r="B5" s="318" t="s">
        <v>268</v>
      </c>
      <c r="C5" s="318" t="s">
        <v>269</v>
      </c>
      <c r="F5" s="319">
        <v>5</v>
      </c>
      <c r="G5" s="320">
        <f>F5/$F$45</f>
        <v>1</v>
      </c>
    </row>
    <row r="6" spans="1:7" s="318" customFormat="1">
      <c r="A6" s="318">
        <f>A5+1</f>
        <v>2</v>
      </c>
      <c r="F6" s="319"/>
      <c r="G6" s="320">
        <f t="shared" ref="G6:G44" si="0">F6/$F$45</f>
        <v>0</v>
      </c>
    </row>
    <row r="7" spans="1:7" s="318" customFormat="1">
      <c r="A7" s="318">
        <f t="shared" ref="A7:A44" si="1">A6+1</f>
        <v>3</v>
      </c>
      <c r="F7" s="319"/>
      <c r="G7" s="320">
        <f t="shared" si="0"/>
        <v>0</v>
      </c>
    </row>
    <row r="8" spans="1:7" s="318" customFormat="1">
      <c r="A8" s="318">
        <f t="shared" si="1"/>
        <v>4</v>
      </c>
      <c r="F8" s="319"/>
      <c r="G8" s="320">
        <f t="shared" si="0"/>
        <v>0</v>
      </c>
    </row>
    <row r="9" spans="1:7" s="318" customFormat="1">
      <c r="A9" s="318">
        <f t="shared" si="1"/>
        <v>5</v>
      </c>
      <c r="F9" s="319"/>
      <c r="G9" s="320">
        <f t="shared" si="0"/>
        <v>0</v>
      </c>
    </row>
    <row r="10" spans="1:7" s="318" customFormat="1">
      <c r="A10" s="318">
        <f t="shared" si="1"/>
        <v>6</v>
      </c>
      <c r="F10" s="319"/>
      <c r="G10" s="320">
        <f t="shared" si="0"/>
        <v>0</v>
      </c>
    </row>
    <row r="11" spans="1:7" s="318" customFormat="1">
      <c r="A11" s="318">
        <f t="shared" si="1"/>
        <v>7</v>
      </c>
      <c r="F11" s="319"/>
      <c r="G11" s="320">
        <f t="shared" si="0"/>
        <v>0</v>
      </c>
    </row>
    <row r="12" spans="1:7" s="318" customFormat="1">
      <c r="A12" s="318">
        <f t="shared" si="1"/>
        <v>8</v>
      </c>
      <c r="F12" s="319"/>
      <c r="G12" s="320">
        <f t="shared" si="0"/>
        <v>0</v>
      </c>
    </row>
    <row r="13" spans="1:7" s="318" customFormat="1">
      <c r="A13" s="318">
        <f t="shared" si="1"/>
        <v>9</v>
      </c>
      <c r="F13" s="319"/>
      <c r="G13" s="320">
        <f t="shared" si="0"/>
        <v>0</v>
      </c>
    </row>
    <row r="14" spans="1:7" s="318" customFormat="1">
      <c r="A14" s="318">
        <f t="shared" si="1"/>
        <v>10</v>
      </c>
      <c r="F14" s="319"/>
      <c r="G14" s="320">
        <f t="shared" si="0"/>
        <v>0</v>
      </c>
    </row>
    <row r="15" spans="1:7" s="318" customFormat="1">
      <c r="A15" s="318">
        <f t="shared" si="1"/>
        <v>11</v>
      </c>
      <c r="F15" s="319"/>
      <c r="G15" s="320">
        <f t="shared" si="0"/>
        <v>0</v>
      </c>
    </row>
    <row r="16" spans="1:7" s="318" customFormat="1">
      <c r="A16" s="318">
        <f t="shared" si="1"/>
        <v>12</v>
      </c>
      <c r="F16" s="319"/>
      <c r="G16" s="320">
        <f t="shared" si="0"/>
        <v>0</v>
      </c>
    </row>
    <row r="17" spans="1:7" s="318" customFormat="1">
      <c r="A17" s="318">
        <f t="shared" si="1"/>
        <v>13</v>
      </c>
      <c r="F17" s="319"/>
      <c r="G17" s="320">
        <f t="shared" si="0"/>
        <v>0</v>
      </c>
    </row>
    <row r="18" spans="1:7" s="318" customFormat="1">
      <c r="A18" s="318">
        <f t="shared" si="1"/>
        <v>14</v>
      </c>
      <c r="F18" s="319"/>
      <c r="G18" s="320">
        <f t="shared" si="0"/>
        <v>0</v>
      </c>
    </row>
    <row r="19" spans="1:7" s="318" customFormat="1">
      <c r="A19" s="318">
        <f t="shared" si="1"/>
        <v>15</v>
      </c>
      <c r="F19" s="319"/>
      <c r="G19" s="320">
        <f t="shared" si="0"/>
        <v>0</v>
      </c>
    </row>
    <row r="20" spans="1:7" s="318" customFormat="1">
      <c r="A20" s="318">
        <f t="shared" si="1"/>
        <v>16</v>
      </c>
      <c r="F20" s="319"/>
      <c r="G20" s="320">
        <f t="shared" si="0"/>
        <v>0</v>
      </c>
    </row>
    <row r="21" spans="1:7" s="318" customFormat="1">
      <c r="A21" s="318">
        <f t="shared" si="1"/>
        <v>17</v>
      </c>
      <c r="F21" s="319"/>
      <c r="G21" s="320">
        <f t="shared" si="0"/>
        <v>0</v>
      </c>
    </row>
    <row r="22" spans="1:7" s="318" customFormat="1">
      <c r="A22" s="318">
        <f t="shared" si="1"/>
        <v>18</v>
      </c>
      <c r="F22" s="319"/>
      <c r="G22" s="320">
        <f t="shared" si="0"/>
        <v>0</v>
      </c>
    </row>
    <row r="23" spans="1:7" s="318" customFormat="1">
      <c r="A23" s="318">
        <f t="shared" si="1"/>
        <v>19</v>
      </c>
      <c r="F23" s="319"/>
      <c r="G23" s="320">
        <f t="shared" si="0"/>
        <v>0</v>
      </c>
    </row>
    <row r="24" spans="1:7" s="318" customFormat="1">
      <c r="A24" s="318">
        <f t="shared" si="1"/>
        <v>20</v>
      </c>
      <c r="F24" s="319"/>
      <c r="G24" s="320">
        <f t="shared" si="0"/>
        <v>0</v>
      </c>
    </row>
    <row r="25" spans="1:7" s="318" customFormat="1">
      <c r="A25" s="318">
        <f t="shared" si="1"/>
        <v>21</v>
      </c>
      <c r="F25" s="319"/>
      <c r="G25" s="320">
        <f t="shared" si="0"/>
        <v>0</v>
      </c>
    </row>
    <row r="26" spans="1:7" s="318" customFormat="1">
      <c r="A26" s="318">
        <f t="shared" si="1"/>
        <v>22</v>
      </c>
      <c r="F26" s="319"/>
      <c r="G26" s="320">
        <f t="shared" si="0"/>
        <v>0</v>
      </c>
    </row>
    <row r="27" spans="1:7" s="318" customFormat="1">
      <c r="A27" s="318">
        <f t="shared" si="1"/>
        <v>23</v>
      </c>
      <c r="F27" s="319"/>
      <c r="G27" s="320">
        <f t="shared" si="0"/>
        <v>0</v>
      </c>
    </row>
    <row r="28" spans="1:7" s="318" customFormat="1">
      <c r="A28" s="318">
        <f t="shared" si="1"/>
        <v>24</v>
      </c>
      <c r="F28" s="319"/>
      <c r="G28" s="320">
        <f t="shared" si="0"/>
        <v>0</v>
      </c>
    </row>
    <row r="29" spans="1:7" s="318" customFormat="1">
      <c r="A29" s="318">
        <f t="shared" si="1"/>
        <v>25</v>
      </c>
      <c r="F29" s="319"/>
      <c r="G29" s="320">
        <f t="shared" si="0"/>
        <v>0</v>
      </c>
    </row>
    <row r="30" spans="1:7" s="318" customFormat="1">
      <c r="A30" s="318">
        <f t="shared" si="1"/>
        <v>26</v>
      </c>
      <c r="F30" s="319"/>
      <c r="G30" s="320">
        <f t="shared" si="0"/>
        <v>0</v>
      </c>
    </row>
    <row r="31" spans="1:7" s="318" customFormat="1">
      <c r="A31" s="318">
        <f t="shared" si="1"/>
        <v>27</v>
      </c>
      <c r="F31" s="319"/>
      <c r="G31" s="320">
        <f t="shared" si="0"/>
        <v>0</v>
      </c>
    </row>
    <row r="32" spans="1:7" s="318" customFormat="1">
      <c r="A32" s="318">
        <f t="shared" si="1"/>
        <v>28</v>
      </c>
      <c r="F32" s="319"/>
      <c r="G32" s="320">
        <f t="shared" si="0"/>
        <v>0</v>
      </c>
    </row>
    <row r="33" spans="1:7" s="318" customFormat="1">
      <c r="A33" s="318">
        <f t="shared" si="1"/>
        <v>29</v>
      </c>
      <c r="F33" s="319"/>
      <c r="G33" s="320">
        <f t="shared" si="0"/>
        <v>0</v>
      </c>
    </row>
    <row r="34" spans="1:7" s="318" customFormat="1">
      <c r="A34" s="318">
        <f t="shared" si="1"/>
        <v>30</v>
      </c>
      <c r="F34" s="319"/>
      <c r="G34" s="320">
        <f t="shared" si="0"/>
        <v>0</v>
      </c>
    </row>
    <row r="35" spans="1:7" s="318" customFormat="1">
      <c r="A35" s="318">
        <f t="shared" si="1"/>
        <v>31</v>
      </c>
      <c r="F35" s="319"/>
      <c r="G35" s="320">
        <f t="shared" si="0"/>
        <v>0</v>
      </c>
    </row>
    <row r="36" spans="1:7" s="318" customFormat="1">
      <c r="A36" s="318">
        <f t="shared" si="1"/>
        <v>32</v>
      </c>
      <c r="F36" s="319"/>
      <c r="G36" s="320">
        <f t="shared" si="0"/>
        <v>0</v>
      </c>
    </row>
    <row r="37" spans="1:7" s="318" customFormat="1">
      <c r="A37" s="318">
        <f t="shared" si="1"/>
        <v>33</v>
      </c>
      <c r="F37" s="319"/>
      <c r="G37" s="320">
        <f t="shared" si="0"/>
        <v>0</v>
      </c>
    </row>
    <row r="38" spans="1:7" s="318" customFormat="1">
      <c r="A38" s="318">
        <f t="shared" si="1"/>
        <v>34</v>
      </c>
      <c r="F38" s="319"/>
      <c r="G38" s="320">
        <f t="shared" si="0"/>
        <v>0</v>
      </c>
    </row>
    <row r="39" spans="1:7" s="318" customFormat="1">
      <c r="A39" s="318">
        <f t="shared" si="1"/>
        <v>35</v>
      </c>
      <c r="F39" s="319"/>
      <c r="G39" s="320">
        <f t="shared" si="0"/>
        <v>0</v>
      </c>
    </row>
    <row r="40" spans="1:7" s="318" customFormat="1">
      <c r="A40" s="318">
        <f t="shared" si="1"/>
        <v>36</v>
      </c>
      <c r="F40" s="319"/>
      <c r="G40" s="320">
        <f t="shared" si="0"/>
        <v>0</v>
      </c>
    </row>
    <row r="41" spans="1:7" s="318" customFormat="1">
      <c r="A41" s="318">
        <f t="shared" si="1"/>
        <v>37</v>
      </c>
      <c r="F41" s="319"/>
      <c r="G41" s="320">
        <f t="shared" si="0"/>
        <v>0</v>
      </c>
    </row>
    <row r="42" spans="1:7" s="318" customFormat="1">
      <c r="A42" s="318">
        <f t="shared" si="1"/>
        <v>38</v>
      </c>
      <c r="F42" s="319"/>
      <c r="G42" s="320">
        <f t="shared" si="0"/>
        <v>0</v>
      </c>
    </row>
    <row r="43" spans="1:7" s="318" customFormat="1">
      <c r="A43" s="318">
        <f t="shared" si="1"/>
        <v>39</v>
      </c>
      <c r="F43" s="319"/>
      <c r="G43" s="320">
        <f t="shared" si="0"/>
        <v>0</v>
      </c>
    </row>
    <row r="44" spans="1:7" s="318" customFormat="1">
      <c r="A44" s="318">
        <f t="shared" si="1"/>
        <v>40</v>
      </c>
      <c r="F44" s="319"/>
      <c r="G44" s="320">
        <f t="shared" si="0"/>
        <v>0</v>
      </c>
    </row>
    <row r="45" spans="1:7" s="318" customFormat="1">
      <c r="F45" s="319">
        <f>SUM(F5:F33)</f>
        <v>5</v>
      </c>
      <c r="G45" s="320"/>
    </row>
  </sheetData>
  <customSheetViews>
    <customSheetView guid="{BB16745E-E3E9-4D12-A314-3661CF4E6073}">
      <selection activeCell="F5" sqref="F5"/>
    </customSheetView>
    <customSheetView guid="{12575920-EC91-E044-81F8-8A0388E12367}" scale="125">
      <selection activeCell="C11" sqref="C11"/>
      <pageSetup orientation="portrait" horizontalDpi="4294967292" verticalDpi="4294967292"/>
    </customSheetView>
  </customSheetView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DE9E7"/>
    <pageSetUpPr fitToPage="1"/>
  </sheetPr>
  <dimension ref="A1:AA36"/>
  <sheetViews>
    <sheetView workbookViewId="0">
      <selection activeCell="A36" sqref="A36"/>
    </sheetView>
  </sheetViews>
  <sheetFormatPr baseColWidth="10" defaultColWidth="8.83203125" defaultRowHeight="14" x14ac:dyDescent="0"/>
  <cols>
    <col min="1" max="1" width="19.6640625" style="53" customWidth="1"/>
    <col min="2" max="2" width="8.33203125" style="53" customWidth="1"/>
    <col min="3" max="3" width="12.83203125" style="57" bestFit="1" customWidth="1"/>
    <col min="4" max="23" width="8.33203125" style="56" customWidth="1"/>
    <col min="24" max="25" width="9.33203125" style="53" bestFit="1" customWidth="1"/>
    <col min="26" max="27" width="11.5" style="53" customWidth="1"/>
    <col min="28" max="16384" width="8.83203125" style="53"/>
  </cols>
  <sheetData>
    <row r="1" spans="1:27" ht="23">
      <c r="A1" s="38" t="s">
        <v>174</v>
      </c>
      <c r="B1" s="38"/>
    </row>
    <row r="2" spans="1:27" ht="20">
      <c r="A2" s="162" t="s">
        <v>37</v>
      </c>
      <c r="B2" s="35"/>
    </row>
    <row r="3" spans="1:27">
      <c r="A3" s="37"/>
      <c r="B3" s="37"/>
    </row>
    <row r="4" spans="1:27" ht="15">
      <c r="A4" s="148" t="s">
        <v>136</v>
      </c>
    </row>
    <row r="5" spans="1:27" ht="30" customHeight="1">
      <c r="D5" s="337" t="s">
        <v>98</v>
      </c>
      <c r="E5" s="338"/>
      <c r="F5" s="338"/>
      <c r="G5" s="338"/>
      <c r="H5" s="338"/>
      <c r="I5" s="338"/>
      <c r="J5" s="338"/>
      <c r="K5" s="338"/>
      <c r="L5" s="338"/>
      <c r="M5" s="338"/>
      <c r="N5" s="338"/>
      <c r="O5" s="338"/>
      <c r="P5" s="338"/>
      <c r="Q5" s="338"/>
      <c r="R5" s="338"/>
      <c r="S5" s="338"/>
      <c r="T5" s="338"/>
      <c r="U5" s="338"/>
      <c r="V5" s="338"/>
      <c r="W5" s="339"/>
    </row>
    <row r="6" spans="1:27" ht="42">
      <c r="A6" s="54" t="s">
        <v>78</v>
      </c>
      <c r="B6" s="108" t="s">
        <v>97</v>
      </c>
      <c r="C6" s="74" t="s">
        <v>79</v>
      </c>
      <c r="D6" s="344" t="s">
        <v>82</v>
      </c>
      <c r="E6" s="341"/>
      <c r="F6" s="340" t="s">
        <v>83</v>
      </c>
      <c r="G6" s="341" t="s">
        <v>83</v>
      </c>
      <c r="H6" s="340" t="s">
        <v>84</v>
      </c>
      <c r="I6" s="341" t="s">
        <v>83</v>
      </c>
      <c r="J6" s="340" t="s">
        <v>85</v>
      </c>
      <c r="K6" s="341" t="s">
        <v>83</v>
      </c>
      <c r="L6" s="340" t="s">
        <v>86</v>
      </c>
      <c r="M6" s="341" t="s">
        <v>83</v>
      </c>
      <c r="N6" s="340" t="s">
        <v>87</v>
      </c>
      <c r="O6" s="341" t="s">
        <v>83</v>
      </c>
      <c r="P6" s="340" t="s">
        <v>88</v>
      </c>
      <c r="Q6" s="341" t="s">
        <v>83</v>
      </c>
      <c r="R6" s="337"/>
      <c r="S6" s="342" t="s">
        <v>83</v>
      </c>
      <c r="T6" s="343"/>
      <c r="U6" s="342"/>
      <c r="V6" s="343"/>
      <c r="W6" s="342"/>
      <c r="X6" s="168" t="s">
        <v>158</v>
      </c>
      <c r="Y6" s="54" t="s">
        <v>80</v>
      </c>
      <c r="Z6" s="167" t="s">
        <v>156</v>
      </c>
      <c r="AA6" s="167" t="s">
        <v>157</v>
      </c>
    </row>
    <row r="7" spans="1:27">
      <c r="D7" s="109" t="s">
        <v>96</v>
      </c>
      <c r="E7" s="111" t="s">
        <v>99</v>
      </c>
      <c r="F7" s="109" t="s">
        <v>96</v>
      </c>
      <c r="G7" s="111" t="s">
        <v>99</v>
      </c>
      <c r="H7" s="109" t="s">
        <v>96</v>
      </c>
      <c r="I7" s="111" t="s">
        <v>99</v>
      </c>
      <c r="J7" s="109" t="s">
        <v>96</v>
      </c>
      <c r="K7" s="111" t="s">
        <v>99</v>
      </c>
      <c r="L7" s="109" t="s">
        <v>96</v>
      </c>
      <c r="M7" s="111" t="s">
        <v>99</v>
      </c>
      <c r="N7" s="109" t="s">
        <v>96</v>
      </c>
      <c r="O7" s="111" t="s">
        <v>99</v>
      </c>
      <c r="P7" s="109" t="s">
        <v>96</v>
      </c>
      <c r="Q7" s="111" t="s">
        <v>99</v>
      </c>
      <c r="R7" s="109" t="s">
        <v>96</v>
      </c>
      <c r="S7" s="111" t="s">
        <v>99</v>
      </c>
      <c r="T7" s="109" t="s">
        <v>96</v>
      </c>
      <c r="U7" s="111" t="s">
        <v>99</v>
      </c>
      <c r="V7" s="109" t="s">
        <v>96</v>
      </c>
      <c r="W7" s="111" t="s">
        <v>99</v>
      </c>
      <c r="X7" s="109" t="s">
        <v>96</v>
      </c>
      <c r="Y7" s="111" t="s">
        <v>99</v>
      </c>
      <c r="Z7" s="109" t="s">
        <v>96</v>
      </c>
      <c r="AA7" s="111" t="s">
        <v>99</v>
      </c>
    </row>
    <row r="8" spans="1:27" s="201" customFormat="1">
      <c r="A8" s="53" t="s">
        <v>81</v>
      </c>
      <c r="B8" s="53">
        <v>10</v>
      </c>
      <c r="C8" s="58">
        <v>100</v>
      </c>
      <c r="D8" s="112">
        <v>2</v>
      </c>
      <c r="E8" s="61">
        <v>20</v>
      </c>
      <c r="F8" s="112">
        <v>2</v>
      </c>
      <c r="G8" s="61">
        <v>20</v>
      </c>
      <c r="H8" s="112">
        <v>2</v>
      </c>
      <c r="I8" s="61">
        <v>20</v>
      </c>
      <c r="J8" s="112">
        <v>2</v>
      </c>
      <c r="K8" s="61">
        <v>20</v>
      </c>
      <c r="L8" s="112"/>
      <c r="M8" s="61"/>
      <c r="N8" s="112"/>
      <c r="O8" s="61"/>
      <c r="P8" s="112"/>
      <c r="Q8" s="61"/>
      <c r="R8" s="112"/>
      <c r="S8" s="61"/>
      <c r="T8" s="112"/>
      <c r="U8" s="61"/>
      <c r="V8" s="112"/>
      <c r="W8" s="62"/>
      <c r="X8" s="112">
        <f>V8+T8+R8+P8+N8+L8+J8+H8+F8+D8</f>
        <v>8</v>
      </c>
      <c r="Y8" s="60">
        <f>W8+U8+S8+Q8+O8+M8+K8+I8+G8+E8</f>
        <v>80</v>
      </c>
      <c r="Z8" s="119">
        <f>X8-B8</f>
        <v>-2</v>
      </c>
      <c r="AA8" s="120">
        <f>Y8-C8</f>
        <v>-20</v>
      </c>
    </row>
    <row r="9" spans="1:27" s="201" customFormat="1">
      <c r="A9" s="55"/>
      <c r="B9" s="55"/>
      <c r="C9" s="59"/>
      <c r="D9" s="114"/>
      <c r="E9" s="65"/>
      <c r="F9" s="114"/>
      <c r="G9" s="65"/>
      <c r="H9" s="114"/>
      <c r="I9" s="65"/>
      <c r="J9" s="114"/>
      <c r="K9" s="65"/>
      <c r="L9" s="114"/>
      <c r="M9" s="65"/>
      <c r="N9" s="114"/>
      <c r="O9" s="65"/>
      <c r="P9" s="114"/>
      <c r="Q9" s="65"/>
      <c r="R9" s="114"/>
      <c r="S9" s="65"/>
      <c r="T9" s="114"/>
      <c r="U9" s="65"/>
      <c r="V9" s="114"/>
      <c r="W9" s="66"/>
      <c r="X9" s="114">
        <f t="shared" ref="X9:X35" si="0">V9+T9+R9+P9+N9+L9+J9+H9+F9+D9</f>
        <v>0</v>
      </c>
      <c r="Y9" s="64">
        <f t="shared" ref="Y9:Y35" si="1">W9+U9+S9+Q9+O9+M9+K9+I9+G9+E9</f>
        <v>0</v>
      </c>
      <c r="Z9" s="117">
        <f t="shared" ref="Z9:Z35" si="2">X9-B9</f>
        <v>0</v>
      </c>
      <c r="AA9" s="67">
        <f t="shared" ref="AA9:AA35" si="3">Y9-C9</f>
        <v>0</v>
      </c>
    </row>
    <row r="10" spans="1:27" s="201" customFormat="1">
      <c r="A10" s="53"/>
      <c r="B10" s="53"/>
      <c r="C10" s="57"/>
      <c r="D10" s="115"/>
      <c r="E10" s="69"/>
      <c r="F10" s="115"/>
      <c r="G10" s="69"/>
      <c r="H10" s="115"/>
      <c r="I10" s="69"/>
      <c r="J10" s="115"/>
      <c r="K10" s="69"/>
      <c r="L10" s="115"/>
      <c r="M10" s="69"/>
      <c r="N10" s="115"/>
      <c r="O10" s="69"/>
      <c r="P10" s="115"/>
      <c r="Q10" s="69"/>
      <c r="R10" s="115"/>
      <c r="S10" s="69"/>
      <c r="T10" s="115"/>
      <c r="U10" s="69"/>
      <c r="V10" s="115"/>
      <c r="W10" s="70"/>
      <c r="X10" s="115">
        <f t="shared" si="0"/>
        <v>0</v>
      </c>
      <c r="Y10" s="68">
        <f t="shared" si="1"/>
        <v>0</v>
      </c>
      <c r="Z10" s="116">
        <f t="shared" si="2"/>
        <v>0</v>
      </c>
      <c r="AA10" s="63">
        <f t="shared" si="3"/>
        <v>0</v>
      </c>
    </row>
    <row r="11" spans="1:27" s="201" customFormat="1">
      <c r="A11" s="55"/>
      <c r="B11" s="55"/>
      <c r="C11" s="59"/>
      <c r="D11" s="114"/>
      <c r="E11" s="65"/>
      <c r="F11" s="114"/>
      <c r="G11" s="65"/>
      <c r="H11" s="114"/>
      <c r="I11" s="65"/>
      <c r="J11" s="114"/>
      <c r="K11" s="65"/>
      <c r="L11" s="114"/>
      <c r="M11" s="65"/>
      <c r="N11" s="114"/>
      <c r="O11" s="65"/>
      <c r="P11" s="114"/>
      <c r="Q11" s="65"/>
      <c r="R11" s="114"/>
      <c r="S11" s="65"/>
      <c r="T11" s="114"/>
      <c r="U11" s="65"/>
      <c r="V11" s="114"/>
      <c r="W11" s="66"/>
      <c r="X11" s="114">
        <f t="shared" si="0"/>
        <v>0</v>
      </c>
      <c r="Y11" s="64">
        <f t="shared" si="1"/>
        <v>0</v>
      </c>
      <c r="Z11" s="117">
        <f t="shared" si="2"/>
        <v>0</v>
      </c>
      <c r="AA11" s="67">
        <f t="shared" si="3"/>
        <v>0</v>
      </c>
    </row>
    <row r="12" spans="1:27" s="201" customFormat="1">
      <c r="A12" s="53"/>
      <c r="B12" s="53"/>
      <c r="C12" s="57"/>
      <c r="D12" s="115"/>
      <c r="E12" s="69"/>
      <c r="F12" s="115"/>
      <c r="G12" s="69"/>
      <c r="H12" s="115"/>
      <c r="I12" s="69"/>
      <c r="J12" s="115"/>
      <c r="K12" s="69"/>
      <c r="L12" s="115"/>
      <c r="M12" s="69"/>
      <c r="N12" s="115"/>
      <c r="O12" s="69"/>
      <c r="P12" s="115"/>
      <c r="Q12" s="69"/>
      <c r="R12" s="115"/>
      <c r="S12" s="69"/>
      <c r="T12" s="115"/>
      <c r="U12" s="69"/>
      <c r="V12" s="115"/>
      <c r="W12" s="70"/>
      <c r="X12" s="115">
        <f t="shared" si="0"/>
        <v>0</v>
      </c>
      <c r="Y12" s="68">
        <f t="shared" si="1"/>
        <v>0</v>
      </c>
      <c r="Z12" s="116">
        <f t="shared" si="2"/>
        <v>0</v>
      </c>
      <c r="AA12" s="63">
        <f t="shared" si="3"/>
        <v>0</v>
      </c>
    </row>
    <row r="13" spans="1:27" s="201" customFormat="1">
      <c r="A13" s="55"/>
      <c r="B13" s="55"/>
      <c r="C13" s="59"/>
      <c r="D13" s="114"/>
      <c r="E13" s="65"/>
      <c r="F13" s="114"/>
      <c r="G13" s="65"/>
      <c r="H13" s="114"/>
      <c r="I13" s="65"/>
      <c r="J13" s="114"/>
      <c r="K13" s="65"/>
      <c r="L13" s="114"/>
      <c r="M13" s="65"/>
      <c r="N13" s="114"/>
      <c r="O13" s="65"/>
      <c r="P13" s="114"/>
      <c r="Q13" s="65"/>
      <c r="R13" s="114"/>
      <c r="S13" s="65"/>
      <c r="T13" s="114"/>
      <c r="U13" s="65"/>
      <c r="V13" s="114"/>
      <c r="W13" s="66"/>
      <c r="X13" s="114">
        <f t="shared" si="0"/>
        <v>0</v>
      </c>
      <c r="Y13" s="64">
        <f t="shared" si="1"/>
        <v>0</v>
      </c>
      <c r="Z13" s="117">
        <f t="shared" si="2"/>
        <v>0</v>
      </c>
      <c r="AA13" s="67">
        <f t="shared" si="3"/>
        <v>0</v>
      </c>
    </row>
    <row r="14" spans="1:27" s="201" customFormat="1">
      <c r="A14" s="53"/>
      <c r="B14" s="53"/>
      <c r="C14" s="57"/>
      <c r="D14" s="115"/>
      <c r="E14" s="69"/>
      <c r="F14" s="115"/>
      <c r="G14" s="69"/>
      <c r="H14" s="115"/>
      <c r="I14" s="69"/>
      <c r="J14" s="115"/>
      <c r="K14" s="69"/>
      <c r="L14" s="115"/>
      <c r="M14" s="69"/>
      <c r="N14" s="115"/>
      <c r="O14" s="69"/>
      <c r="P14" s="115"/>
      <c r="Q14" s="69"/>
      <c r="R14" s="115"/>
      <c r="S14" s="69"/>
      <c r="T14" s="115"/>
      <c r="U14" s="69"/>
      <c r="V14" s="115"/>
      <c r="W14" s="70"/>
      <c r="X14" s="115">
        <f t="shared" si="0"/>
        <v>0</v>
      </c>
      <c r="Y14" s="68">
        <f t="shared" si="1"/>
        <v>0</v>
      </c>
      <c r="Z14" s="116">
        <f t="shared" si="2"/>
        <v>0</v>
      </c>
      <c r="AA14" s="63">
        <f t="shared" si="3"/>
        <v>0</v>
      </c>
    </row>
    <row r="15" spans="1:27" s="201" customFormat="1">
      <c r="A15" s="55"/>
      <c r="B15" s="55"/>
      <c r="C15" s="59"/>
      <c r="D15" s="114"/>
      <c r="E15" s="65"/>
      <c r="F15" s="114"/>
      <c r="G15" s="65"/>
      <c r="H15" s="114"/>
      <c r="I15" s="65"/>
      <c r="J15" s="114"/>
      <c r="K15" s="65"/>
      <c r="L15" s="114"/>
      <c r="M15" s="65"/>
      <c r="N15" s="114"/>
      <c r="O15" s="65"/>
      <c r="P15" s="114"/>
      <c r="Q15" s="65"/>
      <c r="R15" s="114"/>
      <c r="S15" s="65"/>
      <c r="T15" s="114"/>
      <c r="U15" s="65"/>
      <c r="V15" s="114"/>
      <c r="W15" s="66"/>
      <c r="X15" s="114">
        <f t="shared" si="0"/>
        <v>0</v>
      </c>
      <c r="Y15" s="64">
        <f t="shared" si="1"/>
        <v>0</v>
      </c>
      <c r="Z15" s="117">
        <f t="shared" si="2"/>
        <v>0</v>
      </c>
      <c r="AA15" s="67">
        <f t="shared" si="3"/>
        <v>0</v>
      </c>
    </row>
    <row r="16" spans="1:27" s="201" customFormat="1">
      <c r="A16" s="53"/>
      <c r="B16" s="53"/>
      <c r="C16" s="57"/>
      <c r="D16" s="115"/>
      <c r="E16" s="69"/>
      <c r="F16" s="115"/>
      <c r="G16" s="69"/>
      <c r="H16" s="115"/>
      <c r="I16" s="69"/>
      <c r="J16" s="115"/>
      <c r="K16" s="69"/>
      <c r="L16" s="115"/>
      <c r="M16" s="69"/>
      <c r="N16" s="115"/>
      <c r="O16" s="69"/>
      <c r="P16" s="115"/>
      <c r="Q16" s="69"/>
      <c r="R16" s="115"/>
      <c r="S16" s="69"/>
      <c r="T16" s="115"/>
      <c r="U16" s="69"/>
      <c r="V16" s="115"/>
      <c r="W16" s="70"/>
      <c r="X16" s="115">
        <f t="shared" si="0"/>
        <v>0</v>
      </c>
      <c r="Y16" s="68">
        <f t="shared" si="1"/>
        <v>0</v>
      </c>
      <c r="Z16" s="116">
        <f t="shared" si="2"/>
        <v>0</v>
      </c>
      <c r="AA16" s="63">
        <f t="shared" si="3"/>
        <v>0</v>
      </c>
    </row>
    <row r="17" spans="1:27" s="201" customFormat="1">
      <c r="A17" s="55"/>
      <c r="B17" s="55"/>
      <c r="C17" s="59"/>
      <c r="D17" s="114"/>
      <c r="E17" s="65"/>
      <c r="F17" s="114"/>
      <c r="G17" s="65"/>
      <c r="H17" s="114"/>
      <c r="I17" s="65"/>
      <c r="J17" s="114"/>
      <c r="K17" s="65"/>
      <c r="L17" s="114"/>
      <c r="M17" s="65"/>
      <c r="N17" s="114"/>
      <c r="O17" s="65"/>
      <c r="P17" s="114"/>
      <c r="Q17" s="65"/>
      <c r="R17" s="114"/>
      <c r="S17" s="65"/>
      <c r="T17" s="114"/>
      <c r="U17" s="65"/>
      <c r="V17" s="114"/>
      <c r="W17" s="66"/>
      <c r="X17" s="114">
        <f t="shared" si="0"/>
        <v>0</v>
      </c>
      <c r="Y17" s="64">
        <f t="shared" si="1"/>
        <v>0</v>
      </c>
      <c r="Z17" s="117">
        <f t="shared" si="2"/>
        <v>0</v>
      </c>
      <c r="AA17" s="67">
        <f t="shared" si="3"/>
        <v>0</v>
      </c>
    </row>
    <row r="18" spans="1:27" s="201" customFormat="1">
      <c r="A18" s="53"/>
      <c r="B18" s="53"/>
      <c r="C18" s="57"/>
      <c r="D18" s="115"/>
      <c r="E18" s="69"/>
      <c r="F18" s="115"/>
      <c r="G18" s="69"/>
      <c r="H18" s="115"/>
      <c r="I18" s="69"/>
      <c r="J18" s="115"/>
      <c r="K18" s="69"/>
      <c r="L18" s="115"/>
      <c r="M18" s="69"/>
      <c r="N18" s="115"/>
      <c r="O18" s="69"/>
      <c r="P18" s="115"/>
      <c r="Q18" s="69"/>
      <c r="R18" s="115"/>
      <c r="S18" s="69"/>
      <c r="T18" s="115"/>
      <c r="U18" s="69"/>
      <c r="V18" s="115"/>
      <c r="W18" s="70"/>
      <c r="X18" s="115">
        <f t="shared" si="0"/>
        <v>0</v>
      </c>
      <c r="Y18" s="68">
        <f t="shared" si="1"/>
        <v>0</v>
      </c>
      <c r="Z18" s="116">
        <f t="shared" si="2"/>
        <v>0</v>
      </c>
      <c r="AA18" s="63">
        <f t="shared" si="3"/>
        <v>0</v>
      </c>
    </row>
    <row r="19" spans="1:27" s="201" customFormat="1">
      <c r="A19" s="55"/>
      <c r="B19" s="55"/>
      <c r="C19" s="59"/>
      <c r="D19" s="114"/>
      <c r="E19" s="65"/>
      <c r="F19" s="114"/>
      <c r="G19" s="65"/>
      <c r="H19" s="114"/>
      <c r="I19" s="65"/>
      <c r="J19" s="114"/>
      <c r="K19" s="65"/>
      <c r="L19" s="114"/>
      <c r="M19" s="65"/>
      <c r="N19" s="114"/>
      <c r="O19" s="65"/>
      <c r="P19" s="114"/>
      <c r="Q19" s="65"/>
      <c r="R19" s="114"/>
      <c r="S19" s="65"/>
      <c r="T19" s="114"/>
      <c r="U19" s="65"/>
      <c r="V19" s="114"/>
      <c r="W19" s="66"/>
      <c r="X19" s="114">
        <f t="shared" si="0"/>
        <v>0</v>
      </c>
      <c r="Y19" s="64">
        <f t="shared" si="1"/>
        <v>0</v>
      </c>
      <c r="Z19" s="117">
        <f t="shared" si="2"/>
        <v>0</v>
      </c>
      <c r="AA19" s="67">
        <f t="shared" si="3"/>
        <v>0</v>
      </c>
    </row>
    <row r="20" spans="1:27" s="201" customFormat="1">
      <c r="A20" s="53"/>
      <c r="B20" s="53"/>
      <c r="C20" s="57"/>
      <c r="D20" s="115"/>
      <c r="E20" s="69"/>
      <c r="F20" s="115"/>
      <c r="G20" s="69"/>
      <c r="H20" s="115"/>
      <c r="I20" s="69"/>
      <c r="J20" s="115"/>
      <c r="K20" s="69"/>
      <c r="L20" s="115"/>
      <c r="M20" s="69"/>
      <c r="N20" s="115"/>
      <c r="O20" s="69"/>
      <c r="P20" s="115"/>
      <c r="Q20" s="69"/>
      <c r="R20" s="115"/>
      <c r="S20" s="69"/>
      <c r="T20" s="115"/>
      <c r="U20" s="69"/>
      <c r="V20" s="115"/>
      <c r="W20" s="70"/>
      <c r="X20" s="115">
        <f t="shared" si="0"/>
        <v>0</v>
      </c>
      <c r="Y20" s="68">
        <f t="shared" si="1"/>
        <v>0</v>
      </c>
      <c r="Z20" s="116">
        <f t="shared" si="2"/>
        <v>0</v>
      </c>
      <c r="AA20" s="63">
        <f t="shared" si="3"/>
        <v>0</v>
      </c>
    </row>
    <row r="21" spans="1:27" s="201" customFormat="1">
      <c r="A21" s="55"/>
      <c r="B21" s="55"/>
      <c r="C21" s="59"/>
      <c r="D21" s="114"/>
      <c r="E21" s="65"/>
      <c r="F21" s="114"/>
      <c r="G21" s="65"/>
      <c r="H21" s="114"/>
      <c r="I21" s="65"/>
      <c r="J21" s="114"/>
      <c r="K21" s="65"/>
      <c r="L21" s="114"/>
      <c r="M21" s="65"/>
      <c r="N21" s="114"/>
      <c r="O21" s="65"/>
      <c r="P21" s="114"/>
      <c r="Q21" s="65"/>
      <c r="R21" s="114"/>
      <c r="S21" s="65"/>
      <c r="T21" s="114"/>
      <c r="U21" s="65"/>
      <c r="V21" s="114"/>
      <c r="W21" s="66"/>
      <c r="X21" s="114">
        <f t="shared" si="0"/>
        <v>0</v>
      </c>
      <c r="Y21" s="64">
        <f t="shared" si="1"/>
        <v>0</v>
      </c>
      <c r="Z21" s="117">
        <f t="shared" si="2"/>
        <v>0</v>
      </c>
      <c r="AA21" s="67">
        <f t="shared" si="3"/>
        <v>0</v>
      </c>
    </row>
    <row r="22" spans="1:27" s="201" customFormat="1">
      <c r="A22" s="53"/>
      <c r="B22" s="53"/>
      <c r="C22" s="57"/>
      <c r="D22" s="115"/>
      <c r="E22" s="69"/>
      <c r="F22" s="115"/>
      <c r="G22" s="69"/>
      <c r="H22" s="115"/>
      <c r="I22" s="69"/>
      <c r="J22" s="115"/>
      <c r="K22" s="69"/>
      <c r="L22" s="115"/>
      <c r="M22" s="69"/>
      <c r="N22" s="115"/>
      <c r="O22" s="69"/>
      <c r="P22" s="115"/>
      <c r="Q22" s="69"/>
      <c r="R22" s="115"/>
      <c r="S22" s="69"/>
      <c r="T22" s="115"/>
      <c r="U22" s="69"/>
      <c r="V22" s="115"/>
      <c r="W22" s="70"/>
      <c r="X22" s="115">
        <f t="shared" si="0"/>
        <v>0</v>
      </c>
      <c r="Y22" s="68">
        <f t="shared" si="1"/>
        <v>0</v>
      </c>
      <c r="Z22" s="116">
        <f t="shared" si="2"/>
        <v>0</v>
      </c>
      <c r="AA22" s="63">
        <f t="shared" si="3"/>
        <v>0</v>
      </c>
    </row>
    <row r="23" spans="1:27" s="201" customFormat="1">
      <c r="A23" s="55"/>
      <c r="B23" s="55"/>
      <c r="C23" s="59"/>
      <c r="D23" s="114"/>
      <c r="E23" s="65"/>
      <c r="F23" s="114"/>
      <c r="G23" s="65"/>
      <c r="H23" s="114"/>
      <c r="I23" s="65"/>
      <c r="J23" s="114"/>
      <c r="K23" s="65"/>
      <c r="L23" s="114"/>
      <c r="M23" s="65"/>
      <c r="N23" s="114"/>
      <c r="O23" s="65"/>
      <c r="P23" s="114"/>
      <c r="Q23" s="65"/>
      <c r="R23" s="114"/>
      <c r="S23" s="65"/>
      <c r="T23" s="114"/>
      <c r="U23" s="65"/>
      <c r="V23" s="114"/>
      <c r="W23" s="66"/>
      <c r="X23" s="114">
        <f t="shared" si="0"/>
        <v>0</v>
      </c>
      <c r="Y23" s="64">
        <f t="shared" si="1"/>
        <v>0</v>
      </c>
      <c r="Z23" s="117">
        <f t="shared" si="2"/>
        <v>0</v>
      </c>
      <c r="AA23" s="67">
        <f t="shared" si="3"/>
        <v>0</v>
      </c>
    </row>
    <row r="24" spans="1:27" s="201" customFormat="1">
      <c r="A24" s="53"/>
      <c r="B24" s="53"/>
      <c r="C24" s="57"/>
      <c r="D24" s="115"/>
      <c r="E24" s="69"/>
      <c r="F24" s="115"/>
      <c r="G24" s="69"/>
      <c r="H24" s="115"/>
      <c r="I24" s="69"/>
      <c r="J24" s="115"/>
      <c r="K24" s="69"/>
      <c r="L24" s="115"/>
      <c r="M24" s="69"/>
      <c r="N24" s="115"/>
      <c r="O24" s="69"/>
      <c r="P24" s="115"/>
      <c r="Q24" s="69"/>
      <c r="R24" s="115"/>
      <c r="S24" s="69"/>
      <c r="T24" s="115"/>
      <c r="U24" s="69"/>
      <c r="V24" s="115"/>
      <c r="W24" s="70"/>
      <c r="X24" s="115">
        <f t="shared" si="0"/>
        <v>0</v>
      </c>
      <c r="Y24" s="68">
        <f t="shared" si="1"/>
        <v>0</v>
      </c>
      <c r="Z24" s="116">
        <f t="shared" si="2"/>
        <v>0</v>
      </c>
      <c r="AA24" s="63">
        <f t="shared" si="3"/>
        <v>0</v>
      </c>
    </row>
    <row r="25" spans="1:27" s="201" customFormat="1">
      <c r="A25" s="55"/>
      <c r="B25" s="55"/>
      <c r="C25" s="59"/>
      <c r="D25" s="114"/>
      <c r="E25" s="65"/>
      <c r="F25" s="114"/>
      <c r="G25" s="65"/>
      <c r="H25" s="114"/>
      <c r="I25" s="65"/>
      <c r="J25" s="114"/>
      <c r="K25" s="65"/>
      <c r="L25" s="114"/>
      <c r="M25" s="65"/>
      <c r="N25" s="114"/>
      <c r="O25" s="65"/>
      <c r="P25" s="114"/>
      <c r="Q25" s="65"/>
      <c r="R25" s="114"/>
      <c r="S25" s="65"/>
      <c r="T25" s="114"/>
      <c r="U25" s="65"/>
      <c r="V25" s="114"/>
      <c r="W25" s="66"/>
      <c r="X25" s="114">
        <f t="shared" si="0"/>
        <v>0</v>
      </c>
      <c r="Y25" s="64">
        <f t="shared" si="1"/>
        <v>0</v>
      </c>
      <c r="Z25" s="117">
        <f t="shared" si="2"/>
        <v>0</v>
      </c>
      <c r="AA25" s="67">
        <f t="shared" si="3"/>
        <v>0</v>
      </c>
    </row>
    <row r="26" spans="1:27" s="201" customFormat="1">
      <c r="A26" s="53"/>
      <c r="B26" s="53"/>
      <c r="C26" s="57"/>
      <c r="D26" s="115"/>
      <c r="E26" s="69"/>
      <c r="F26" s="115"/>
      <c r="G26" s="69"/>
      <c r="H26" s="115"/>
      <c r="I26" s="69"/>
      <c r="J26" s="115"/>
      <c r="K26" s="69"/>
      <c r="L26" s="115"/>
      <c r="M26" s="69"/>
      <c r="N26" s="115"/>
      <c r="O26" s="69"/>
      <c r="P26" s="115"/>
      <c r="Q26" s="69"/>
      <c r="R26" s="115"/>
      <c r="S26" s="69"/>
      <c r="T26" s="115"/>
      <c r="U26" s="69"/>
      <c r="V26" s="115"/>
      <c r="W26" s="70"/>
      <c r="X26" s="115">
        <f t="shared" si="0"/>
        <v>0</v>
      </c>
      <c r="Y26" s="68">
        <f t="shared" si="1"/>
        <v>0</v>
      </c>
      <c r="Z26" s="116">
        <f t="shared" si="2"/>
        <v>0</v>
      </c>
      <c r="AA26" s="63">
        <f t="shared" si="3"/>
        <v>0</v>
      </c>
    </row>
    <row r="27" spans="1:27" s="201" customFormat="1">
      <c r="A27" s="55"/>
      <c r="B27" s="55"/>
      <c r="C27" s="59"/>
      <c r="D27" s="114"/>
      <c r="E27" s="65"/>
      <c r="F27" s="114"/>
      <c r="G27" s="65"/>
      <c r="H27" s="114"/>
      <c r="I27" s="65"/>
      <c r="J27" s="114"/>
      <c r="K27" s="65"/>
      <c r="L27" s="114"/>
      <c r="M27" s="65"/>
      <c r="N27" s="114"/>
      <c r="O27" s="65"/>
      <c r="P27" s="114"/>
      <c r="Q27" s="65"/>
      <c r="R27" s="114"/>
      <c r="S27" s="65"/>
      <c r="T27" s="114"/>
      <c r="U27" s="65"/>
      <c r="V27" s="114"/>
      <c r="W27" s="66"/>
      <c r="X27" s="114">
        <f t="shared" si="0"/>
        <v>0</v>
      </c>
      <c r="Y27" s="64">
        <f t="shared" si="1"/>
        <v>0</v>
      </c>
      <c r="Z27" s="117">
        <f t="shared" si="2"/>
        <v>0</v>
      </c>
      <c r="AA27" s="67">
        <f t="shared" si="3"/>
        <v>0</v>
      </c>
    </row>
    <row r="28" spans="1:27" s="201" customFormat="1">
      <c r="A28" s="53"/>
      <c r="B28" s="53"/>
      <c r="C28" s="57"/>
      <c r="D28" s="115"/>
      <c r="E28" s="69"/>
      <c r="F28" s="115"/>
      <c r="G28" s="69"/>
      <c r="H28" s="115"/>
      <c r="I28" s="69"/>
      <c r="J28" s="115"/>
      <c r="K28" s="69"/>
      <c r="L28" s="115"/>
      <c r="M28" s="69"/>
      <c r="N28" s="115"/>
      <c r="O28" s="69"/>
      <c r="P28" s="115"/>
      <c r="Q28" s="69"/>
      <c r="R28" s="115"/>
      <c r="S28" s="69"/>
      <c r="T28" s="115"/>
      <c r="U28" s="69"/>
      <c r="V28" s="115"/>
      <c r="W28" s="70"/>
      <c r="X28" s="115">
        <f t="shared" si="0"/>
        <v>0</v>
      </c>
      <c r="Y28" s="68">
        <f t="shared" si="1"/>
        <v>0</v>
      </c>
      <c r="Z28" s="116">
        <f t="shared" si="2"/>
        <v>0</v>
      </c>
      <c r="AA28" s="63">
        <f t="shared" si="3"/>
        <v>0</v>
      </c>
    </row>
    <row r="29" spans="1:27" s="201" customFormat="1">
      <c r="A29" s="55"/>
      <c r="B29" s="55"/>
      <c r="C29" s="59"/>
      <c r="D29" s="114"/>
      <c r="E29" s="65"/>
      <c r="F29" s="114"/>
      <c r="G29" s="65"/>
      <c r="H29" s="114"/>
      <c r="I29" s="65"/>
      <c r="J29" s="114"/>
      <c r="K29" s="65"/>
      <c r="L29" s="114"/>
      <c r="M29" s="65"/>
      <c r="N29" s="114"/>
      <c r="O29" s="65"/>
      <c r="P29" s="114"/>
      <c r="Q29" s="65"/>
      <c r="R29" s="114"/>
      <c r="S29" s="65"/>
      <c r="T29" s="114"/>
      <c r="U29" s="65"/>
      <c r="V29" s="114"/>
      <c r="W29" s="66"/>
      <c r="X29" s="114">
        <f t="shared" si="0"/>
        <v>0</v>
      </c>
      <c r="Y29" s="64">
        <f t="shared" si="1"/>
        <v>0</v>
      </c>
      <c r="Z29" s="117">
        <f t="shared" si="2"/>
        <v>0</v>
      </c>
      <c r="AA29" s="67">
        <f t="shared" si="3"/>
        <v>0</v>
      </c>
    </row>
    <row r="30" spans="1:27" s="201" customFormat="1">
      <c r="A30" s="53"/>
      <c r="B30" s="53"/>
      <c r="C30" s="57"/>
      <c r="D30" s="115"/>
      <c r="E30" s="69"/>
      <c r="F30" s="115"/>
      <c r="G30" s="69"/>
      <c r="H30" s="115"/>
      <c r="I30" s="69"/>
      <c r="J30" s="115"/>
      <c r="K30" s="69"/>
      <c r="L30" s="115"/>
      <c r="M30" s="69"/>
      <c r="N30" s="115"/>
      <c r="O30" s="69"/>
      <c r="P30" s="115"/>
      <c r="Q30" s="69"/>
      <c r="R30" s="115"/>
      <c r="S30" s="69"/>
      <c r="T30" s="115"/>
      <c r="U30" s="69"/>
      <c r="V30" s="115"/>
      <c r="W30" s="70"/>
      <c r="X30" s="115">
        <f t="shared" si="0"/>
        <v>0</v>
      </c>
      <c r="Y30" s="68">
        <f t="shared" si="1"/>
        <v>0</v>
      </c>
      <c r="Z30" s="116">
        <f t="shared" si="2"/>
        <v>0</v>
      </c>
      <c r="AA30" s="63">
        <f t="shared" si="3"/>
        <v>0</v>
      </c>
    </row>
    <row r="31" spans="1:27" s="201" customFormat="1">
      <c r="A31" s="55"/>
      <c r="B31" s="55"/>
      <c r="C31" s="59"/>
      <c r="D31" s="114"/>
      <c r="E31" s="65"/>
      <c r="F31" s="114"/>
      <c r="G31" s="65"/>
      <c r="H31" s="114"/>
      <c r="I31" s="65"/>
      <c r="J31" s="114"/>
      <c r="K31" s="65"/>
      <c r="L31" s="114"/>
      <c r="M31" s="65"/>
      <c r="N31" s="114"/>
      <c r="O31" s="65"/>
      <c r="P31" s="114"/>
      <c r="Q31" s="65"/>
      <c r="R31" s="114"/>
      <c r="S31" s="65"/>
      <c r="T31" s="114"/>
      <c r="U31" s="65"/>
      <c r="V31" s="114"/>
      <c r="W31" s="66"/>
      <c r="X31" s="114">
        <f t="shared" si="0"/>
        <v>0</v>
      </c>
      <c r="Y31" s="64">
        <f t="shared" si="1"/>
        <v>0</v>
      </c>
      <c r="Z31" s="117">
        <f t="shared" si="2"/>
        <v>0</v>
      </c>
      <c r="AA31" s="67">
        <f t="shared" si="3"/>
        <v>0</v>
      </c>
    </row>
    <row r="32" spans="1:27" s="201" customFormat="1">
      <c r="A32" s="53"/>
      <c r="B32" s="53"/>
      <c r="C32" s="57"/>
      <c r="D32" s="115"/>
      <c r="E32" s="69"/>
      <c r="F32" s="115"/>
      <c r="G32" s="69"/>
      <c r="H32" s="115"/>
      <c r="I32" s="69"/>
      <c r="J32" s="115"/>
      <c r="K32" s="69"/>
      <c r="L32" s="115"/>
      <c r="M32" s="69"/>
      <c r="N32" s="115"/>
      <c r="O32" s="69"/>
      <c r="P32" s="115"/>
      <c r="Q32" s="69"/>
      <c r="R32" s="115"/>
      <c r="S32" s="69"/>
      <c r="T32" s="115"/>
      <c r="U32" s="69"/>
      <c r="V32" s="115"/>
      <c r="W32" s="70"/>
      <c r="X32" s="115">
        <f t="shared" si="0"/>
        <v>0</v>
      </c>
      <c r="Y32" s="68">
        <f t="shared" si="1"/>
        <v>0</v>
      </c>
      <c r="Z32" s="116">
        <f t="shared" si="2"/>
        <v>0</v>
      </c>
      <c r="AA32" s="63">
        <f t="shared" si="3"/>
        <v>0</v>
      </c>
    </row>
    <row r="33" spans="1:27" s="201" customFormat="1">
      <c r="A33" s="55"/>
      <c r="B33" s="55"/>
      <c r="C33" s="59"/>
      <c r="D33" s="114"/>
      <c r="E33" s="65"/>
      <c r="F33" s="114"/>
      <c r="G33" s="65"/>
      <c r="H33" s="114"/>
      <c r="I33" s="65"/>
      <c r="J33" s="114"/>
      <c r="K33" s="65"/>
      <c r="L33" s="114"/>
      <c r="M33" s="65"/>
      <c r="N33" s="114"/>
      <c r="O33" s="65"/>
      <c r="P33" s="114"/>
      <c r="Q33" s="65"/>
      <c r="R33" s="114"/>
      <c r="S33" s="65"/>
      <c r="T33" s="114"/>
      <c r="U33" s="65"/>
      <c r="V33" s="114"/>
      <c r="W33" s="66"/>
      <c r="X33" s="114">
        <f t="shared" si="0"/>
        <v>0</v>
      </c>
      <c r="Y33" s="64">
        <f t="shared" si="1"/>
        <v>0</v>
      </c>
      <c r="Z33" s="117">
        <f t="shared" si="2"/>
        <v>0</v>
      </c>
      <c r="AA33" s="67">
        <f t="shared" si="3"/>
        <v>0</v>
      </c>
    </row>
    <row r="34" spans="1:27" s="201" customFormat="1">
      <c r="A34" s="53"/>
      <c r="B34" s="53"/>
      <c r="C34" s="57"/>
      <c r="D34" s="115"/>
      <c r="E34" s="69"/>
      <c r="F34" s="115"/>
      <c r="G34" s="69"/>
      <c r="H34" s="115"/>
      <c r="I34" s="69"/>
      <c r="J34" s="115"/>
      <c r="K34" s="69"/>
      <c r="L34" s="115"/>
      <c r="M34" s="69"/>
      <c r="N34" s="115"/>
      <c r="O34" s="69"/>
      <c r="P34" s="115"/>
      <c r="Q34" s="69"/>
      <c r="R34" s="115"/>
      <c r="S34" s="69"/>
      <c r="T34" s="115"/>
      <c r="U34" s="69"/>
      <c r="V34" s="115"/>
      <c r="W34" s="70"/>
      <c r="X34" s="115">
        <f t="shared" si="0"/>
        <v>0</v>
      </c>
      <c r="Y34" s="68">
        <f t="shared" si="1"/>
        <v>0</v>
      </c>
      <c r="Z34" s="116">
        <f t="shared" si="2"/>
        <v>0</v>
      </c>
      <c r="AA34" s="63">
        <f t="shared" si="3"/>
        <v>0</v>
      </c>
    </row>
    <row r="35" spans="1:27" s="201" customFormat="1">
      <c r="A35" s="55"/>
      <c r="B35" s="55"/>
      <c r="C35" s="59"/>
      <c r="D35" s="114"/>
      <c r="E35" s="65"/>
      <c r="F35" s="114"/>
      <c r="G35" s="65"/>
      <c r="H35" s="114"/>
      <c r="I35" s="65"/>
      <c r="J35" s="114"/>
      <c r="K35" s="65"/>
      <c r="L35" s="114"/>
      <c r="M35" s="65"/>
      <c r="N35" s="114"/>
      <c r="O35" s="65"/>
      <c r="P35" s="114"/>
      <c r="Q35" s="65"/>
      <c r="R35" s="114"/>
      <c r="S35" s="65"/>
      <c r="T35" s="114"/>
      <c r="U35" s="65"/>
      <c r="V35" s="114"/>
      <c r="W35" s="66"/>
      <c r="X35" s="114">
        <f t="shared" si="0"/>
        <v>0</v>
      </c>
      <c r="Y35" s="64">
        <f t="shared" si="1"/>
        <v>0</v>
      </c>
      <c r="Z35" s="117">
        <f t="shared" si="2"/>
        <v>0</v>
      </c>
      <c r="AA35" s="67">
        <f t="shared" si="3"/>
        <v>0</v>
      </c>
    </row>
    <row r="36" spans="1:27">
      <c r="A36" s="53" t="s">
        <v>51</v>
      </c>
      <c r="B36" s="53">
        <f>SUM(B8:B35)</f>
        <v>10</v>
      </c>
      <c r="C36" s="57">
        <f>SUM(C8:C35)</f>
        <v>100</v>
      </c>
      <c r="D36" s="113">
        <f>SUM(D9:D35)</f>
        <v>0</v>
      </c>
      <c r="E36" s="71">
        <f t="shared" ref="E36:AA36" si="4">SUM(E9:E35)</f>
        <v>0</v>
      </c>
      <c r="F36" s="113">
        <f t="shared" si="4"/>
        <v>0</v>
      </c>
      <c r="G36" s="71">
        <f t="shared" si="4"/>
        <v>0</v>
      </c>
      <c r="H36" s="113">
        <f t="shared" si="4"/>
        <v>0</v>
      </c>
      <c r="I36" s="71">
        <f t="shared" si="4"/>
        <v>0</v>
      </c>
      <c r="J36" s="113">
        <f t="shared" si="4"/>
        <v>0</v>
      </c>
      <c r="K36" s="71">
        <f t="shared" si="4"/>
        <v>0</v>
      </c>
      <c r="L36" s="113">
        <f t="shared" si="4"/>
        <v>0</v>
      </c>
      <c r="M36" s="71">
        <f t="shared" si="4"/>
        <v>0</v>
      </c>
      <c r="N36" s="113">
        <f t="shared" si="4"/>
        <v>0</v>
      </c>
      <c r="O36" s="71">
        <f t="shared" si="4"/>
        <v>0</v>
      </c>
      <c r="P36" s="113">
        <f t="shared" si="4"/>
        <v>0</v>
      </c>
      <c r="Q36" s="71">
        <f t="shared" si="4"/>
        <v>0</v>
      </c>
      <c r="R36" s="113">
        <f t="shared" si="4"/>
        <v>0</v>
      </c>
      <c r="S36" s="71">
        <f t="shared" si="4"/>
        <v>0</v>
      </c>
      <c r="T36" s="113">
        <f t="shared" si="4"/>
        <v>0</v>
      </c>
      <c r="U36" s="71">
        <f t="shared" si="4"/>
        <v>0</v>
      </c>
      <c r="V36" s="113">
        <f t="shared" si="4"/>
        <v>0</v>
      </c>
      <c r="W36" s="72">
        <f t="shared" si="4"/>
        <v>0</v>
      </c>
      <c r="X36" s="113">
        <f t="shared" si="4"/>
        <v>0</v>
      </c>
      <c r="Y36" s="110">
        <f t="shared" si="4"/>
        <v>0</v>
      </c>
      <c r="Z36" s="118">
        <f t="shared" si="4"/>
        <v>0</v>
      </c>
      <c r="AA36" s="73">
        <f t="shared" si="4"/>
        <v>0</v>
      </c>
    </row>
  </sheetData>
  <customSheetViews>
    <customSheetView guid="{BB16745E-E3E9-4D12-A314-3661CF4E6073}" scale="80" showPageBreaks="1" fitToPage="1" printArea="1" topLeftCell="B1">
      <selection activeCell="A5" sqref="A5"/>
      <pageSetup scale="50" orientation="landscape"/>
    </customSheetView>
    <customSheetView guid="{12575920-EC91-E044-81F8-8A0388E12367}" fitToPage="1">
      <selection activeCell="A36" sqref="A36"/>
      <pageSetup scale="50" orientation="landscape"/>
    </customSheetView>
  </customSheetViews>
  <mergeCells count="11">
    <mergeCell ref="D5:W5"/>
    <mergeCell ref="N6:O6"/>
    <mergeCell ref="P6:Q6"/>
    <mergeCell ref="R6:S6"/>
    <mergeCell ref="T6:U6"/>
    <mergeCell ref="V6:W6"/>
    <mergeCell ref="D6:E6"/>
    <mergeCell ref="F6:G6"/>
    <mergeCell ref="H6:I6"/>
    <mergeCell ref="J6:K6"/>
    <mergeCell ref="L6:M6"/>
  </mergeCells>
  <pageMargins left="0.7" right="0.7" top="0.75" bottom="0.75" header="0.3" footer="0.3"/>
  <pageSetup scale="5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BDD9"/>
    <pageSetUpPr fitToPage="1"/>
  </sheetPr>
  <dimension ref="A1:P38"/>
  <sheetViews>
    <sheetView workbookViewId="0">
      <selection activeCell="T44" sqref="T44"/>
    </sheetView>
  </sheetViews>
  <sheetFormatPr baseColWidth="10" defaultColWidth="8.83203125" defaultRowHeight="12" x14ac:dyDescent="0"/>
  <cols>
    <col min="3" max="3" width="16.5" customWidth="1"/>
    <col min="6" max="6" width="9.5" customWidth="1"/>
    <col min="8" max="9" width="12" customWidth="1"/>
    <col min="11" max="14" width="13" customWidth="1"/>
    <col min="15" max="15" width="17.6640625" customWidth="1"/>
    <col min="16" max="16" width="13" customWidth="1"/>
  </cols>
  <sheetData>
    <row r="1" spans="1:16" ht="23">
      <c r="A1" s="38" t="s">
        <v>173</v>
      </c>
    </row>
    <row r="2" spans="1:16" ht="20">
      <c r="A2" s="162" t="s">
        <v>240</v>
      </c>
    </row>
    <row r="3" spans="1:16" ht="13">
      <c r="A3" s="48"/>
    </row>
    <row r="4" spans="1:16" ht="16" thickBot="1">
      <c r="A4" s="148" t="s">
        <v>137</v>
      </c>
    </row>
    <row r="5" spans="1:16" s="124" customFormat="1" ht="14">
      <c r="A5" s="345" t="s">
        <v>52</v>
      </c>
      <c r="B5" s="347"/>
      <c r="C5" s="347"/>
      <c r="D5" s="346"/>
      <c r="E5" s="345" t="s">
        <v>57</v>
      </c>
      <c r="F5" s="346"/>
      <c r="H5" s="345" t="s">
        <v>58</v>
      </c>
      <c r="I5" s="346"/>
    </row>
    <row r="6" spans="1:16" s="127" customFormat="1" ht="28">
      <c r="A6" s="125" t="s">
        <v>53</v>
      </c>
      <c r="B6" s="125" t="s">
        <v>54</v>
      </c>
      <c r="C6" s="125" t="s">
        <v>243</v>
      </c>
      <c r="D6" s="125" t="s">
        <v>55</v>
      </c>
      <c r="E6" s="125" t="s">
        <v>105</v>
      </c>
      <c r="F6" s="126" t="s">
        <v>106</v>
      </c>
      <c r="G6" s="125" t="s">
        <v>56</v>
      </c>
      <c r="H6" s="125" t="s">
        <v>107</v>
      </c>
      <c r="I6" s="126" t="s">
        <v>108</v>
      </c>
      <c r="J6" s="125" t="s">
        <v>56</v>
      </c>
      <c r="K6" s="126" t="s">
        <v>135</v>
      </c>
      <c r="L6" s="126" t="s">
        <v>109</v>
      </c>
      <c r="M6" s="126" t="s">
        <v>110</v>
      </c>
      <c r="N6" s="125" t="s">
        <v>159</v>
      </c>
      <c r="O6" s="125" t="s">
        <v>264</v>
      </c>
      <c r="P6" s="125" t="s">
        <v>111</v>
      </c>
    </row>
    <row r="7" spans="1:16" s="124" customFormat="1" ht="14">
      <c r="A7" s="128"/>
      <c r="B7" s="128"/>
      <c r="C7" s="128"/>
      <c r="D7" s="128"/>
      <c r="E7" s="128"/>
      <c r="F7" s="129"/>
      <c r="G7" s="128"/>
      <c r="H7" s="128"/>
      <c r="I7" s="129"/>
      <c r="J7" s="128"/>
      <c r="K7" s="129"/>
      <c r="L7" s="129"/>
      <c r="M7" s="129"/>
      <c r="N7" s="128"/>
      <c r="O7" s="128"/>
      <c r="P7" s="128"/>
    </row>
    <row r="8" spans="1:16" s="124" customFormat="1" ht="14">
      <c r="A8" s="128"/>
      <c r="B8" s="128"/>
      <c r="C8" s="128"/>
      <c r="D8" s="128"/>
      <c r="E8" s="128"/>
      <c r="F8" s="129"/>
      <c r="G8" s="128"/>
      <c r="H8" s="128"/>
      <c r="I8" s="129"/>
      <c r="J8" s="128"/>
      <c r="K8" s="129"/>
      <c r="L8" s="129"/>
      <c r="M8" s="129"/>
      <c r="N8" s="128"/>
      <c r="O8" s="128"/>
      <c r="P8" s="128"/>
    </row>
    <row r="9" spans="1:16" s="124" customFormat="1" ht="14">
      <c r="A9" s="128"/>
      <c r="B9" s="128"/>
      <c r="C9" s="128"/>
      <c r="D9" s="128"/>
      <c r="E9" s="128"/>
      <c r="F9" s="129"/>
      <c r="G9" s="128"/>
      <c r="H9" s="128"/>
      <c r="I9" s="129"/>
      <c r="J9" s="128"/>
      <c r="K9" s="129"/>
      <c r="L9" s="129"/>
      <c r="M9" s="129"/>
      <c r="N9" s="128"/>
      <c r="O9" s="128"/>
      <c r="P9" s="128"/>
    </row>
    <row r="10" spans="1:16" s="124" customFormat="1" ht="14">
      <c r="A10" s="128"/>
      <c r="B10" s="128"/>
      <c r="C10" s="128"/>
      <c r="D10" s="128"/>
      <c r="E10" s="128"/>
      <c r="F10" s="129"/>
      <c r="G10" s="128"/>
      <c r="H10" s="128"/>
      <c r="I10" s="129"/>
      <c r="J10" s="128"/>
      <c r="K10" s="129"/>
      <c r="L10" s="129"/>
      <c r="M10" s="129"/>
      <c r="N10" s="128"/>
      <c r="O10" s="128"/>
      <c r="P10" s="128"/>
    </row>
    <row r="11" spans="1:16" s="124" customFormat="1" ht="14">
      <c r="A11" s="128"/>
      <c r="B11" s="128"/>
      <c r="C11" s="128"/>
      <c r="D11" s="128"/>
      <c r="E11" s="128"/>
      <c r="F11" s="129"/>
      <c r="G11" s="128"/>
      <c r="H11" s="128"/>
      <c r="I11" s="129"/>
      <c r="J11" s="128"/>
      <c r="K11" s="129"/>
      <c r="L11" s="129"/>
      <c r="M11" s="129"/>
      <c r="N11" s="128"/>
      <c r="O11" s="128"/>
      <c r="P11" s="128"/>
    </row>
    <row r="12" spans="1:16" s="124" customFormat="1" ht="14">
      <c r="A12" s="128"/>
      <c r="B12" s="128"/>
      <c r="C12" s="128"/>
      <c r="D12" s="128"/>
      <c r="E12" s="128"/>
      <c r="F12" s="129"/>
      <c r="G12" s="128"/>
      <c r="H12" s="128"/>
      <c r="I12" s="129"/>
      <c r="J12" s="128"/>
      <c r="K12" s="129"/>
      <c r="L12" s="129"/>
      <c r="M12" s="129"/>
      <c r="N12" s="128"/>
      <c r="O12" s="128"/>
      <c r="P12" s="128"/>
    </row>
    <row r="13" spans="1:16" s="124" customFormat="1" ht="14">
      <c r="A13" s="128"/>
      <c r="B13" s="128"/>
      <c r="C13" s="128"/>
      <c r="D13" s="128"/>
      <c r="E13" s="128"/>
      <c r="F13" s="129"/>
      <c r="G13" s="128"/>
      <c r="H13" s="128"/>
      <c r="I13" s="129"/>
      <c r="J13" s="128"/>
      <c r="K13" s="129"/>
      <c r="L13" s="129"/>
      <c r="M13" s="129"/>
      <c r="N13" s="128"/>
      <c r="O13" s="128"/>
      <c r="P13" s="128"/>
    </row>
    <row r="14" spans="1:16" s="124" customFormat="1" ht="14">
      <c r="A14" s="128"/>
      <c r="B14" s="128"/>
      <c r="C14" s="128"/>
      <c r="D14" s="128"/>
      <c r="E14" s="128"/>
      <c r="F14" s="129"/>
      <c r="G14" s="128"/>
      <c r="H14" s="128"/>
      <c r="I14" s="129"/>
      <c r="J14" s="128"/>
      <c r="K14" s="129"/>
      <c r="L14" s="129"/>
      <c r="M14" s="129"/>
      <c r="N14" s="128"/>
      <c r="O14" s="128"/>
      <c r="P14" s="128"/>
    </row>
    <row r="15" spans="1:16" s="124" customFormat="1" ht="14">
      <c r="A15" s="128"/>
      <c r="B15" s="128"/>
      <c r="C15" s="128"/>
      <c r="D15" s="128"/>
      <c r="E15" s="128"/>
      <c r="F15" s="129"/>
      <c r="G15" s="128"/>
      <c r="H15" s="128"/>
      <c r="I15" s="129"/>
      <c r="J15" s="128"/>
      <c r="K15" s="129"/>
      <c r="L15" s="129"/>
      <c r="M15" s="129"/>
      <c r="N15" s="128"/>
      <c r="O15" s="128"/>
      <c r="P15" s="128"/>
    </row>
    <row r="16" spans="1:16" s="124" customFormat="1" ht="14">
      <c r="A16" s="128"/>
      <c r="B16" s="128"/>
      <c r="C16" s="128"/>
      <c r="D16" s="128"/>
      <c r="E16" s="128"/>
      <c r="F16" s="129"/>
      <c r="G16" s="128"/>
      <c r="H16" s="128"/>
      <c r="I16" s="129"/>
      <c r="J16" s="128"/>
      <c r="K16" s="129"/>
      <c r="L16" s="129"/>
      <c r="M16" s="129"/>
      <c r="N16" s="128"/>
      <c r="O16" s="128"/>
      <c r="P16" s="128"/>
    </row>
    <row r="17" spans="1:16" s="124" customFormat="1" ht="14">
      <c r="A17" s="128"/>
      <c r="B17" s="128"/>
      <c r="C17" s="128"/>
      <c r="D17" s="128"/>
      <c r="E17" s="128"/>
      <c r="F17" s="129"/>
      <c r="G17" s="128"/>
      <c r="H17" s="128"/>
      <c r="I17" s="129"/>
      <c r="J17" s="128"/>
      <c r="K17" s="129"/>
      <c r="L17" s="129"/>
      <c r="M17" s="129"/>
      <c r="N17" s="128"/>
      <c r="O17" s="128"/>
      <c r="P17" s="128"/>
    </row>
    <row r="18" spans="1:16" s="124" customFormat="1" ht="14">
      <c r="A18" s="128"/>
      <c r="B18" s="128"/>
      <c r="C18" s="128"/>
      <c r="D18" s="128"/>
      <c r="E18" s="128"/>
      <c r="F18" s="129"/>
      <c r="G18" s="128"/>
      <c r="H18" s="128"/>
      <c r="I18" s="129"/>
      <c r="J18" s="128"/>
      <c r="K18" s="129"/>
      <c r="L18" s="129"/>
      <c r="M18" s="129"/>
      <c r="N18" s="128"/>
      <c r="O18" s="128"/>
      <c r="P18" s="128"/>
    </row>
    <row r="19" spans="1:16" s="124" customFormat="1" ht="14">
      <c r="A19" s="128"/>
      <c r="B19" s="128"/>
      <c r="C19" s="128"/>
      <c r="D19" s="128"/>
      <c r="E19" s="128"/>
      <c r="F19" s="129"/>
      <c r="G19" s="128"/>
      <c r="H19" s="128"/>
      <c r="I19" s="129"/>
      <c r="J19" s="128"/>
      <c r="K19" s="129"/>
      <c r="L19" s="129"/>
      <c r="M19" s="129"/>
      <c r="N19" s="128"/>
      <c r="O19" s="128"/>
      <c r="P19" s="128"/>
    </row>
    <row r="20" spans="1:16" s="124" customFormat="1" ht="14">
      <c r="A20" s="128"/>
      <c r="B20" s="128"/>
      <c r="C20" s="128"/>
      <c r="D20" s="128"/>
      <c r="E20" s="128"/>
      <c r="F20" s="129"/>
      <c r="G20" s="128"/>
      <c r="H20" s="128"/>
      <c r="I20" s="129"/>
      <c r="J20" s="128"/>
      <c r="K20" s="129"/>
      <c r="L20" s="129"/>
      <c r="M20" s="129"/>
      <c r="N20" s="128"/>
      <c r="O20" s="128"/>
      <c r="P20" s="128"/>
    </row>
    <row r="21" spans="1:16" s="124" customFormat="1" ht="14">
      <c r="A21" s="128"/>
      <c r="B21" s="128"/>
      <c r="C21" s="128"/>
      <c r="D21" s="128"/>
      <c r="E21" s="128"/>
      <c r="F21" s="129"/>
      <c r="G21" s="128"/>
      <c r="H21" s="128"/>
      <c r="I21" s="129"/>
      <c r="J21" s="128"/>
      <c r="K21" s="129"/>
      <c r="L21" s="129"/>
      <c r="M21" s="129"/>
      <c r="N21" s="128"/>
      <c r="O21" s="128"/>
      <c r="P21" s="128"/>
    </row>
    <row r="22" spans="1:16" s="124" customFormat="1" ht="14">
      <c r="A22" s="128"/>
      <c r="B22" s="128"/>
      <c r="C22" s="128"/>
      <c r="D22" s="128"/>
      <c r="E22" s="128"/>
      <c r="F22" s="129"/>
      <c r="G22" s="128"/>
      <c r="H22" s="128"/>
      <c r="I22" s="129"/>
      <c r="J22" s="128"/>
      <c r="K22" s="129"/>
      <c r="L22" s="129"/>
      <c r="M22" s="129"/>
      <c r="N22" s="128"/>
      <c r="O22" s="128"/>
      <c r="P22" s="128"/>
    </row>
    <row r="23" spans="1:16" s="124" customFormat="1" ht="14">
      <c r="A23" s="128"/>
      <c r="B23" s="128"/>
      <c r="C23" s="128"/>
      <c r="D23" s="128"/>
      <c r="E23" s="128"/>
      <c r="F23" s="129"/>
      <c r="G23" s="128"/>
      <c r="H23" s="128"/>
      <c r="I23" s="129"/>
      <c r="J23" s="128"/>
      <c r="K23" s="129"/>
      <c r="L23" s="129"/>
      <c r="M23" s="129"/>
      <c r="N23" s="128"/>
      <c r="O23" s="128"/>
      <c r="P23" s="128"/>
    </row>
    <row r="24" spans="1:16" s="124" customFormat="1" ht="14">
      <c r="A24" s="128"/>
      <c r="B24" s="128"/>
      <c r="C24" s="128"/>
      <c r="D24" s="128"/>
      <c r="E24" s="128"/>
      <c r="F24" s="129"/>
      <c r="G24" s="128"/>
      <c r="H24" s="128"/>
      <c r="I24" s="129"/>
      <c r="J24" s="128"/>
      <c r="K24" s="129"/>
      <c r="L24" s="129"/>
      <c r="M24" s="129"/>
      <c r="N24" s="128"/>
      <c r="O24" s="128"/>
      <c r="P24" s="128"/>
    </row>
    <row r="25" spans="1:16" s="124" customFormat="1" ht="14">
      <c r="A25" s="128"/>
      <c r="B25" s="128"/>
      <c r="C25" s="128"/>
      <c r="D25" s="128"/>
      <c r="E25" s="128"/>
      <c r="F25" s="129"/>
      <c r="G25" s="128"/>
      <c r="H25" s="128"/>
      <c r="I25" s="129"/>
      <c r="J25" s="128"/>
      <c r="K25" s="129"/>
      <c r="L25" s="129"/>
      <c r="M25" s="129"/>
      <c r="N25" s="128"/>
      <c r="O25" s="128"/>
      <c r="P25" s="128"/>
    </row>
    <row r="26" spans="1:16" s="124" customFormat="1" ht="14">
      <c r="A26" s="128"/>
      <c r="B26" s="128"/>
      <c r="C26" s="128"/>
      <c r="D26" s="128"/>
      <c r="E26" s="128"/>
      <c r="F26" s="129"/>
      <c r="G26" s="128"/>
      <c r="H26" s="128"/>
      <c r="I26" s="129"/>
      <c r="J26" s="128"/>
      <c r="K26" s="129"/>
      <c r="L26" s="129"/>
      <c r="M26" s="129"/>
      <c r="N26" s="128"/>
      <c r="O26" s="128"/>
      <c r="P26" s="128"/>
    </row>
    <row r="27" spans="1:16" s="124" customFormat="1" ht="14">
      <c r="A27" s="128"/>
      <c r="B27" s="128"/>
      <c r="C27" s="128"/>
      <c r="D27" s="128"/>
      <c r="E27" s="128"/>
      <c r="F27" s="129"/>
      <c r="G27" s="128"/>
      <c r="H27" s="128"/>
      <c r="I27" s="129"/>
      <c r="J27" s="128"/>
      <c r="K27" s="129"/>
      <c r="L27" s="129"/>
      <c r="M27" s="129"/>
      <c r="N27" s="128"/>
      <c r="O27" s="128"/>
      <c r="P27" s="128"/>
    </row>
    <row r="28" spans="1:16" s="124" customFormat="1" ht="14">
      <c r="A28" s="128"/>
      <c r="B28" s="128"/>
      <c r="C28" s="128"/>
      <c r="D28" s="128"/>
      <c r="E28" s="128"/>
      <c r="F28" s="129"/>
      <c r="G28" s="128"/>
      <c r="H28" s="128"/>
      <c r="I28" s="129"/>
      <c r="J28" s="128"/>
      <c r="K28" s="129"/>
      <c r="L28" s="129"/>
      <c r="M28" s="129"/>
      <c r="N28" s="128"/>
      <c r="O28" s="128"/>
      <c r="P28" s="128"/>
    </row>
    <row r="29" spans="1:16" s="124" customFormat="1" ht="14">
      <c r="A29" s="128"/>
      <c r="B29" s="128"/>
      <c r="C29" s="128"/>
      <c r="D29" s="128"/>
      <c r="E29" s="128"/>
      <c r="F29" s="129"/>
      <c r="G29" s="128"/>
      <c r="H29" s="128"/>
      <c r="I29" s="129"/>
      <c r="J29" s="128"/>
      <c r="K29" s="129"/>
      <c r="L29" s="129"/>
      <c r="M29" s="129"/>
      <c r="N29" s="128"/>
      <c r="O29" s="128"/>
      <c r="P29" s="128"/>
    </row>
    <row r="30" spans="1:16" s="124" customFormat="1" ht="14">
      <c r="A30" s="128"/>
      <c r="B30" s="128"/>
      <c r="C30" s="128"/>
      <c r="D30" s="128"/>
      <c r="E30" s="128"/>
      <c r="F30" s="129"/>
      <c r="G30" s="128"/>
      <c r="H30" s="128"/>
      <c r="I30" s="129"/>
      <c r="J30" s="128"/>
      <c r="K30" s="129"/>
      <c r="L30" s="129"/>
      <c r="M30" s="129"/>
      <c r="N30" s="128"/>
      <c r="O30" s="128"/>
      <c r="P30" s="128"/>
    </row>
    <row r="31" spans="1:16" s="124" customFormat="1" ht="14">
      <c r="A31" s="128"/>
      <c r="B31" s="128"/>
      <c r="C31" s="128"/>
      <c r="D31" s="128"/>
      <c r="E31" s="128"/>
      <c r="F31" s="129"/>
      <c r="G31" s="128"/>
      <c r="H31" s="128"/>
      <c r="I31" s="129"/>
      <c r="J31" s="128"/>
      <c r="K31" s="129"/>
      <c r="L31" s="129"/>
      <c r="M31" s="129"/>
      <c r="N31" s="128"/>
      <c r="O31" s="128"/>
      <c r="P31" s="128"/>
    </row>
    <row r="32" spans="1:16" s="124" customFormat="1" ht="14">
      <c r="A32" s="128"/>
      <c r="B32" s="128"/>
      <c r="C32" s="128"/>
      <c r="D32" s="128"/>
      <c r="E32" s="128"/>
      <c r="F32" s="129"/>
      <c r="G32" s="128"/>
      <c r="H32" s="128"/>
      <c r="I32" s="129"/>
      <c r="J32" s="128"/>
      <c r="K32" s="129"/>
      <c r="L32" s="129"/>
      <c r="M32" s="129"/>
      <c r="N32" s="128"/>
      <c r="O32" s="128"/>
      <c r="P32" s="128"/>
    </row>
    <row r="33" spans="1:16" s="124" customFormat="1" ht="14">
      <c r="A33" s="128"/>
      <c r="B33" s="128"/>
      <c r="C33" s="128"/>
      <c r="D33" s="128"/>
      <c r="E33" s="128"/>
      <c r="F33" s="129"/>
      <c r="G33" s="128"/>
      <c r="H33" s="128"/>
      <c r="I33" s="129"/>
      <c r="J33" s="128"/>
      <c r="K33" s="129"/>
      <c r="L33" s="129"/>
      <c r="M33" s="129"/>
      <c r="N33" s="128"/>
      <c r="O33" s="128"/>
      <c r="P33" s="128"/>
    </row>
    <row r="34" spans="1:16" s="124" customFormat="1" ht="14">
      <c r="A34" s="128"/>
      <c r="B34" s="128"/>
      <c r="C34" s="128"/>
      <c r="D34" s="128"/>
      <c r="E34" s="128"/>
      <c r="F34" s="129"/>
      <c r="G34" s="128"/>
      <c r="H34" s="128"/>
      <c r="I34" s="129"/>
      <c r="J34" s="128"/>
      <c r="K34" s="129"/>
      <c r="L34" s="129"/>
      <c r="M34" s="129"/>
      <c r="N34" s="128"/>
      <c r="O34" s="128"/>
      <c r="P34" s="128"/>
    </row>
    <row r="35" spans="1:16" s="124" customFormat="1" ht="14">
      <c r="A35" s="128"/>
      <c r="B35" s="128"/>
      <c r="C35" s="128"/>
      <c r="D35" s="128"/>
      <c r="E35" s="128"/>
      <c r="F35" s="129"/>
      <c r="G35" s="128"/>
      <c r="H35" s="128"/>
      <c r="I35" s="129"/>
      <c r="J35" s="128"/>
      <c r="K35" s="129"/>
      <c r="L35" s="129"/>
      <c r="M35" s="129"/>
      <c r="N35" s="128"/>
      <c r="O35" s="128"/>
      <c r="P35" s="128"/>
    </row>
    <row r="36" spans="1:16" s="124" customFormat="1" ht="14">
      <c r="A36" s="128"/>
      <c r="B36" s="128"/>
      <c r="C36" s="128"/>
      <c r="D36" s="128"/>
      <c r="E36" s="128"/>
      <c r="F36" s="129"/>
      <c r="G36" s="128"/>
      <c r="H36" s="128"/>
      <c r="I36" s="129"/>
      <c r="J36" s="128"/>
      <c r="K36" s="129"/>
      <c r="L36" s="129"/>
      <c r="M36" s="129"/>
      <c r="N36" s="128"/>
      <c r="O36" s="128"/>
      <c r="P36" s="128"/>
    </row>
    <row r="37" spans="1:16" s="124" customFormat="1" ht="14">
      <c r="A37" s="128"/>
      <c r="B37" s="128"/>
      <c r="C37" s="128"/>
      <c r="D37" s="128"/>
      <c r="E37" s="128"/>
      <c r="F37" s="129"/>
      <c r="G37" s="128"/>
      <c r="H37" s="128"/>
      <c r="I37" s="129"/>
      <c r="J37" s="128"/>
      <c r="K37" s="129"/>
      <c r="L37" s="129"/>
      <c r="M37" s="129"/>
      <c r="N37" s="128"/>
      <c r="O37" s="128"/>
      <c r="P37" s="128"/>
    </row>
    <row r="38" spans="1:16" s="124" customFormat="1" ht="14">
      <c r="A38" s="130"/>
      <c r="B38" s="130"/>
      <c r="C38" s="130"/>
      <c r="D38" s="130"/>
      <c r="E38" s="130"/>
      <c r="F38" s="131"/>
      <c r="G38" s="130"/>
      <c r="H38" s="130"/>
      <c r="I38" s="131"/>
      <c r="J38" s="130"/>
      <c r="K38" s="131"/>
      <c r="L38" s="131"/>
      <c r="M38" s="131"/>
      <c r="N38" s="130"/>
      <c r="O38" s="130"/>
      <c r="P38" s="130"/>
    </row>
  </sheetData>
  <customSheetViews>
    <customSheetView guid="{BB16745E-E3E9-4D12-A314-3661CF4E6073}" scale="70" fitToPage="1">
      <selection activeCell="O6" sqref="O6"/>
      <pageSetup scale="66" orientation="landscape"/>
    </customSheetView>
    <customSheetView guid="{12575920-EC91-E044-81F8-8A0388E12367}" scale="70" fitToPage="1">
      <selection activeCell="T44" sqref="T44"/>
      <pageSetup scale="66" orientation="landscape"/>
    </customSheetView>
  </customSheetViews>
  <mergeCells count="3">
    <mergeCell ref="E5:F5"/>
    <mergeCell ref="H5:I5"/>
    <mergeCell ref="A5:D5"/>
  </mergeCells>
  <pageMargins left="0.7" right="0.7" top="0.75" bottom="0.75" header="0.3" footer="0.3"/>
  <pageSetup scale="66"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pane ySplit="6" topLeftCell="A7" activePane="bottomLeft" state="frozen"/>
      <selection pane="bottomLeft" activeCell="P32" sqref="P32"/>
    </sheetView>
  </sheetViews>
  <sheetFormatPr baseColWidth="10" defaultColWidth="8.83203125" defaultRowHeight="14" x14ac:dyDescent="0"/>
  <cols>
    <col min="1" max="1" width="19.6640625" style="53" customWidth="1"/>
    <col min="2" max="2" width="8.33203125" style="53" customWidth="1"/>
    <col min="3" max="6" width="12.83203125" style="57" bestFit="1" customWidth="1"/>
  </cols>
  <sheetData>
    <row r="1" spans="1:6" ht="23">
      <c r="A1" s="38" t="s">
        <v>220</v>
      </c>
      <c r="B1" s="38"/>
    </row>
    <row r="2" spans="1:6" ht="20">
      <c r="A2" s="162" t="s">
        <v>240</v>
      </c>
      <c r="B2" s="35"/>
    </row>
    <row r="3" spans="1:6">
      <c r="A3" s="37"/>
      <c r="B3" s="37"/>
    </row>
    <row r="4" spans="1:6" ht="15">
      <c r="A4" s="148" t="s">
        <v>224</v>
      </c>
      <c r="B4" s="348" t="s">
        <v>222</v>
      </c>
      <c r="C4" s="348"/>
      <c r="D4" s="304">
        <v>0.06</v>
      </c>
    </row>
    <row r="6" spans="1:6" ht="28">
      <c r="A6" s="54"/>
      <c r="B6" s="303" t="s">
        <v>221</v>
      </c>
      <c r="C6" s="303" t="s">
        <v>227</v>
      </c>
      <c r="D6" s="303" t="s">
        <v>223</v>
      </c>
      <c r="E6" s="314" t="s">
        <v>230</v>
      </c>
      <c r="F6" s="303" t="s">
        <v>228</v>
      </c>
    </row>
    <row r="8" spans="1:6">
      <c r="A8" s="313" t="s">
        <v>229</v>
      </c>
      <c r="B8" s="309">
        <v>10</v>
      </c>
      <c r="C8" s="310">
        <v>7</v>
      </c>
      <c r="D8" s="58">
        <f>B8*C8</f>
        <v>70</v>
      </c>
      <c r="E8" s="58">
        <f>D8/(1+$D$4)</f>
        <v>66.037735849056602</v>
      </c>
      <c r="F8" s="58">
        <f>D8-E8</f>
        <v>3.9622641509433976</v>
      </c>
    </row>
    <row r="9" spans="1:6">
      <c r="A9" s="55"/>
      <c r="B9" s="55"/>
      <c r="C9" s="55"/>
      <c r="D9" s="305">
        <f t="shared" ref="D9:D14" si="0">B9*C9</f>
        <v>0</v>
      </c>
      <c r="E9" s="305">
        <f t="shared" ref="E9:E14" si="1">D9/(1+$D$4)</f>
        <v>0</v>
      </c>
      <c r="F9" s="305">
        <f t="shared" ref="F9:F14" si="2">D9-E9</f>
        <v>0</v>
      </c>
    </row>
    <row r="10" spans="1:6">
      <c r="C10" s="53"/>
      <c r="D10" s="58">
        <f t="shared" si="0"/>
        <v>0</v>
      </c>
      <c r="E10" s="58">
        <f t="shared" si="1"/>
        <v>0</v>
      </c>
      <c r="F10" s="58">
        <f t="shared" si="2"/>
        <v>0</v>
      </c>
    </row>
    <row r="11" spans="1:6">
      <c r="A11" s="55"/>
      <c r="B11" s="55"/>
      <c r="C11" s="55"/>
      <c r="D11" s="305">
        <f t="shared" si="0"/>
        <v>0</v>
      </c>
      <c r="E11" s="305">
        <f t="shared" si="1"/>
        <v>0</v>
      </c>
      <c r="F11" s="305">
        <f t="shared" si="2"/>
        <v>0</v>
      </c>
    </row>
    <row r="12" spans="1:6">
      <c r="C12" s="53"/>
      <c r="D12" s="58">
        <f t="shared" si="0"/>
        <v>0</v>
      </c>
      <c r="E12" s="58">
        <f t="shared" si="1"/>
        <v>0</v>
      </c>
      <c r="F12" s="58">
        <f t="shared" si="2"/>
        <v>0</v>
      </c>
    </row>
    <row r="13" spans="1:6">
      <c r="A13" s="55"/>
      <c r="B13" s="55"/>
      <c r="C13" s="55"/>
      <c r="D13" s="305">
        <f t="shared" si="0"/>
        <v>0</v>
      </c>
      <c r="E13" s="305">
        <f t="shared" si="1"/>
        <v>0</v>
      </c>
      <c r="F13" s="305">
        <f t="shared" si="2"/>
        <v>0</v>
      </c>
    </row>
    <row r="14" spans="1:6">
      <c r="A14" s="201"/>
      <c r="B14" s="201"/>
      <c r="C14" s="201"/>
      <c r="D14" s="316">
        <f t="shared" si="0"/>
        <v>0</v>
      </c>
      <c r="E14" s="316">
        <f t="shared" si="1"/>
        <v>0</v>
      </c>
      <c r="F14" s="316">
        <f t="shared" si="2"/>
        <v>0</v>
      </c>
    </row>
    <row r="15" spans="1:6">
      <c r="A15" s="306" t="s">
        <v>51</v>
      </c>
      <c r="B15" s="311">
        <f>SUM(B8:B14)</f>
        <v>10</v>
      </c>
      <c r="C15" s="312">
        <f>C8</f>
        <v>7</v>
      </c>
      <c r="D15" s="307">
        <f>SUM(D8:D14)</f>
        <v>70</v>
      </c>
      <c r="E15" s="307">
        <f>SUM(E8:E14)</f>
        <v>66.037735849056602</v>
      </c>
      <c r="F15" s="308">
        <f>SUM(F8:F14)</f>
        <v>3.9622641509433976</v>
      </c>
    </row>
  </sheetData>
  <customSheetViews>
    <customSheetView guid="{BB16745E-E3E9-4D12-A314-3661CF4E6073}">
      <pane ySplit="6" topLeftCell="A7" activePane="bottomLeft" state="frozenSplit"/>
      <selection pane="bottomLeft" activeCell="N2" sqref="N2"/>
      <pageSetup orientation="portrait"/>
    </customSheetView>
    <customSheetView guid="{12575920-EC91-E044-81F8-8A0388E12367}">
      <pane ySplit="6.0357142857142856" topLeftCell="A7" activePane="bottomLeft" state="frozenSplit"/>
      <selection pane="bottomLeft" activeCell="P32" sqref="P32"/>
      <pageSetup orientation="portrait"/>
    </customSheetView>
  </customSheetViews>
  <mergeCells count="1">
    <mergeCell ref="B4:C4"/>
  </mergeCells>
  <pageMargins left="0.7" right="0.7" top="0.75" bottom="0.75" header="0.3" footer="0.3"/>
  <pageSetup orientation="portrait"/>
  <ignoredErrors>
    <ignoredError sqref="C15" 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Break-Even Forecast Model</vt:lpstr>
      <vt:lpstr>Budget</vt:lpstr>
      <vt:lpstr>Break Even Actuals Model</vt:lpstr>
      <vt:lpstr>Capitalization Goal</vt:lpstr>
      <vt:lpstr>Investors</vt:lpstr>
      <vt:lpstr>Sample-Sales Tracking</vt:lpstr>
      <vt:lpstr>Sample-Financial Record</vt:lpstr>
      <vt:lpstr>Sales Tax Worksheet</vt:lpstr>
      <vt:lpstr>Liquidation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Dennis Kopp</cp:lastModifiedBy>
  <dcterms:created xsi:type="dcterms:W3CDTF">2014-11-26T18:08:49Z</dcterms:created>
  <dcterms:modified xsi:type="dcterms:W3CDTF">2017-07-25T20:14:45Z</dcterms:modified>
</cp:coreProperties>
</file>